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585" windowWidth="11805" windowHeight="592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Доходы!$A$1:$E$220</definedName>
  </definedNames>
  <calcPr calcId="145621"/>
</workbook>
</file>

<file path=xl/calcChain.xml><?xml version="1.0" encoding="utf-8"?>
<calcChain xmlns="http://schemas.openxmlformats.org/spreadsheetml/2006/main">
  <c r="C25" i="14" l="1"/>
  <c r="C136" i="14" l="1"/>
  <c r="C132" i="14"/>
  <c r="D166" i="14" l="1"/>
  <c r="E166" i="14"/>
  <c r="C166" i="14"/>
  <c r="D126" i="14" l="1"/>
  <c r="E126" i="14"/>
  <c r="E122" i="14"/>
  <c r="D122" i="14"/>
  <c r="D134" i="14"/>
  <c r="E134" i="14"/>
  <c r="D128" i="14"/>
  <c r="E128" i="14"/>
  <c r="D124" i="14"/>
  <c r="E124" i="14"/>
  <c r="D117" i="14"/>
  <c r="E117" i="14"/>
  <c r="D113" i="14"/>
  <c r="E113" i="14"/>
  <c r="D111" i="14"/>
  <c r="E111" i="14"/>
  <c r="C212" i="14" l="1"/>
  <c r="C178" i="14"/>
  <c r="C117" i="14"/>
  <c r="C153" i="14" l="1"/>
  <c r="D210" i="14" l="1"/>
  <c r="E210" i="14"/>
  <c r="C210" i="14"/>
  <c r="C94" i="14" l="1"/>
  <c r="C138" i="14" l="1"/>
  <c r="C134" i="14"/>
  <c r="C128" i="14"/>
  <c r="C126" i="14"/>
  <c r="C124" i="14"/>
  <c r="C122" i="14"/>
  <c r="C113" i="14"/>
  <c r="C111" i="14"/>
  <c r="C195" i="14" l="1"/>
  <c r="D162" i="14" l="1"/>
  <c r="E162" i="14"/>
  <c r="C162" i="14"/>
  <c r="D141" i="14" l="1"/>
  <c r="E141" i="14"/>
  <c r="C141" i="14"/>
  <c r="D136" i="14"/>
  <c r="E136" i="14"/>
  <c r="D130" i="14"/>
  <c r="E130" i="14"/>
  <c r="C130" i="14"/>
  <c r="D120" i="14"/>
  <c r="D110" i="14" s="1"/>
  <c r="E120" i="14"/>
  <c r="E110" i="14" s="1"/>
  <c r="E109" i="14" s="1"/>
  <c r="C120" i="14"/>
  <c r="D115" i="14"/>
  <c r="E115" i="14"/>
  <c r="C115" i="14"/>
  <c r="C110" i="14" l="1"/>
  <c r="C109" i="14" s="1"/>
  <c r="D109" i="14"/>
  <c r="D164" i="14"/>
  <c r="E164" i="14"/>
  <c r="C164" i="14"/>
  <c r="D183" i="14" l="1"/>
  <c r="E183" i="14"/>
  <c r="C183" i="14"/>
  <c r="E174" i="14"/>
  <c r="E155" i="14" s="1"/>
  <c r="E170" i="14"/>
  <c r="D168" i="14"/>
  <c r="E168" i="14"/>
  <c r="C168" i="14"/>
  <c r="D83" i="14"/>
  <c r="E83" i="14"/>
  <c r="E72" i="14"/>
  <c r="E71" i="14" s="1"/>
  <c r="C35" i="14" l="1"/>
  <c r="D35" i="14"/>
  <c r="E35" i="14"/>
  <c r="C65" i="14" l="1"/>
  <c r="C144" i="14"/>
  <c r="C143" i="14" s="1"/>
  <c r="C104" i="14"/>
  <c r="C83" i="14"/>
  <c r="C79" i="14" s="1"/>
  <c r="C72" i="14" l="1"/>
  <c r="C170" i="14" l="1"/>
  <c r="C172" i="14" l="1"/>
  <c r="D39" i="14" l="1"/>
  <c r="E39" i="14"/>
  <c r="C39" i="14"/>
  <c r="D37" i="14"/>
  <c r="E37" i="14"/>
  <c r="C37" i="14"/>
  <c r="D33" i="14"/>
  <c r="E33" i="14"/>
  <c r="C33" i="14"/>
  <c r="E160" i="14" l="1"/>
  <c r="E193" i="14"/>
  <c r="E208" i="14"/>
  <c r="E187" i="14"/>
  <c r="E189" i="14"/>
  <c r="E191" i="14"/>
  <c r="E185" i="14"/>
  <c r="D149" i="14"/>
  <c r="D151" i="14"/>
  <c r="D156" i="14"/>
  <c r="D158" i="14"/>
  <c r="E149" i="14"/>
  <c r="C151" i="14"/>
  <c r="D148" i="14" l="1"/>
  <c r="D107" i="14"/>
  <c r="D106" i="14" s="1"/>
  <c r="D101" i="14"/>
  <c r="E92" i="14"/>
  <c r="E91" i="14" s="1"/>
  <c r="E87" i="14" s="1"/>
  <c r="E69" i="14"/>
  <c r="E51" i="14"/>
  <c r="E53" i="14"/>
  <c r="E32" i="14"/>
  <c r="E31" i="14" s="1"/>
  <c r="E50" i="14" l="1"/>
  <c r="E25" i="14"/>
  <c r="E24" i="14" s="1"/>
  <c r="D72" i="14" l="1"/>
  <c r="D174" i="14" l="1"/>
  <c r="C174" i="14"/>
  <c r="D79" i="14"/>
  <c r="E76" i="14"/>
  <c r="E75" i="14" s="1"/>
  <c r="D191" i="14" l="1"/>
  <c r="C191" i="14"/>
  <c r="D76" i="14" l="1"/>
  <c r="C76" i="14"/>
  <c r="C75" i="14" s="1"/>
  <c r="D75" i="14" l="1"/>
  <c r="D176" i="14"/>
  <c r="C176" i="14"/>
  <c r="D65" i="14"/>
  <c r="D215" i="14" l="1"/>
  <c r="D214" i="14" s="1"/>
  <c r="C215" i="14"/>
  <c r="C214" i="14" s="1"/>
  <c r="D218" i="14" l="1"/>
  <c r="D217" i="14" s="1"/>
  <c r="C218" i="14"/>
  <c r="D189" i="14"/>
  <c r="C189" i="14"/>
  <c r="C217" i="14" l="1"/>
  <c r="D203" i="14"/>
  <c r="C203" i="14"/>
  <c r="C158" i="14" l="1"/>
  <c r="C156" i="14"/>
  <c r="E180" i="14" l="1"/>
  <c r="D178" i="14"/>
  <c r="D155" i="14" s="1"/>
  <c r="D170" i="14"/>
  <c r="D212" i="14"/>
  <c r="E98" i="14"/>
  <c r="E97" i="14" s="1"/>
  <c r="D98" i="14"/>
  <c r="D97" i="14" s="1"/>
  <c r="C98" i="14"/>
  <c r="C97" i="14" s="1"/>
  <c r="E207" i="14" l="1"/>
  <c r="D208" i="14"/>
  <c r="D207" i="14" s="1"/>
  <c r="C208" i="14"/>
  <c r="C207" i="14" s="1"/>
  <c r="D201" i="14"/>
  <c r="C201" i="14"/>
  <c r="D199" i="14"/>
  <c r="C199" i="14"/>
  <c r="D187" i="14"/>
  <c r="C187" i="14"/>
  <c r="D193" i="14"/>
  <c r="C193" i="14"/>
  <c r="D185" i="14"/>
  <c r="C185" i="14"/>
  <c r="D180" i="14"/>
  <c r="C180" i="14"/>
  <c r="C155" i="14" s="1"/>
  <c r="D160" i="14"/>
  <c r="C160" i="14"/>
  <c r="C149" i="14"/>
  <c r="C148" i="14" s="1"/>
  <c r="C101" i="14"/>
  <c r="C100" i="14" s="1"/>
  <c r="E65" i="14"/>
  <c r="E64" i="14" s="1"/>
  <c r="E63" i="14" s="1"/>
  <c r="D71" i="14"/>
  <c r="C71" i="14"/>
  <c r="D32" i="14"/>
  <c r="D31" i="14" s="1"/>
  <c r="C32" i="14"/>
  <c r="C31" i="14" s="1"/>
  <c r="C182" i="14" l="1"/>
  <c r="D182" i="14"/>
  <c r="D89" i="14"/>
  <c r="D88" i="14" s="1"/>
  <c r="C89" i="14"/>
  <c r="C88" i="14" s="1"/>
  <c r="C24" i="14"/>
  <c r="C147" i="14" l="1"/>
  <c r="C146" i="14" s="1"/>
  <c r="D147" i="14"/>
  <c r="D146" i="14" s="1"/>
  <c r="D53" i="14"/>
  <c r="C53" i="14"/>
  <c r="D59" i="14"/>
  <c r="C59" i="14"/>
  <c r="D61" i="14"/>
  <c r="C61" i="14"/>
  <c r="D56" i="14"/>
  <c r="C56" i="14"/>
  <c r="C58" i="14" l="1"/>
  <c r="C55" i="14" s="1"/>
  <c r="D58" i="14"/>
  <c r="D55" i="14" s="1"/>
  <c r="D100" i="14"/>
  <c r="D96" i="14" s="1"/>
  <c r="C96" i="14"/>
  <c r="D92" i="14"/>
  <c r="C92" i="14"/>
  <c r="D78" i="14"/>
  <c r="C78" i="14"/>
  <c r="D69" i="14"/>
  <c r="D64" i="14" s="1"/>
  <c r="D63" i="14" s="1"/>
  <c r="C69" i="14"/>
  <c r="C64" i="14" s="1"/>
  <c r="C63" i="14" s="1"/>
  <c r="D51" i="14"/>
  <c r="D50" i="14" s="1"/>
  <c r="C51" i="14"/>
  <c r="C50" i="14" s="1"/>
  <c r="E48" i="14"/>
  <c r="C48" i="14"/>
  <c r="D48" i="14"/>
  <c r="D45" i="14"/>
  <c r="C45" i="14"/>
  <c r="D42" i="14"/>
  <c r="C42" i="14"/>
  <c r="C107" i="14"/>
  <c r="C106" i="14" s="1"/>
  <c r="D25" i="14"/>
  <c r="D24" i="14" s="1"/>
  <c r="C91" i="14" l="1"/>
  <c r="C87" i="14" s="1"/>
  <c r="C41" i="14"/>
  <c r="D41" i="14"/>
  <c r="D91" i="14"/>
  <c r="E42" i="14"/>
  <c r="E45" i="14"/>
  <c r="E79" i="14"/>
  <c r="E78" i="14" s="1"/>
  <c r="E101" i="14"/>
  <c r="E100" i="14" s="1"/>
  <c r="E96" i="14" s="1"/>
  <c r="E107" i="14"/>
  <c r="E106" i="14" s="1"/>
  <c r="E151" i="14"/>
  <c r="E148" i="14" s="1"/>
  <c r="E182" i="14"/>
  <c r="C23" i="14" l="1"/>
  <c r="E147" i="14"/>
  <c r="E146" i="14" s="1"/>
  <c r="E41" i="14"/>
  <c r="D87" i="14"/>
  <c r="E23" i="14" l="1"/>
  <c r="E220" i="14" s="1"/>
  <c r="D23" i="14"/>
  <c r="D220" i="14" s="1"/>
  <c r="C220" i="14"/>
</calcChain>
</file>

<file path=xl/sharedStrings.xml><?xml version="1.0" encoding="utf-8"?>
<sst xmlns="http://schemas.openxmlformats.org/spreadsheetml/2006/main" count="416" uniqueCount="403">
  <si>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</si>
  <si>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</si>
  <si>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</si>
  <si>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</si>
  <si>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</si>
  <si>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</si>
  <si>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 Единый сельскохозяйственный налог</t>
  </si>
  <si>
    <t xml:space="preserve">  Единый сельскохозяйственный налог (за налоговые периоды, истекшие до 1 января 2011 года)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</si>
  <si>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</si>
  <si>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</si>
  <si>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</si>
  <si>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</si>
  <si>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</si>
  <si>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ЗАДОЛЖЕННОСТЬ И ПЕРЕРАСЧЕТЫ ПО ОТМЕНЕННЫМ НАЛОГАМ, СБОРАМ И ИНЫМ ОБЯЗАТЕЛЬНЫМ ПЛАТЕЖАМ</t>
  </si>
  <si>
    <t xml:space="preserve">  Налог на прибыль организаций, зачислявшийся до 1 января 2005 года в местные бюджеты</t>
  </si>
  <si>
    <t xml:space="preserve">  Налог на прибыль организаций, зачислявшийся до 1 января 2005 года в местные бюджеты, мобилизуемый на территориях муниципальных районов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</si>
  <si>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</si>
  <si>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</si>
  <si>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</si>
  <si>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</si>
  <si>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</si>
  <si>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</si>
  <si>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</si>
  <si>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выбросы загрязняющих веществ в атмосферный воздух передвижными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</si>
  <si>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</si>
  <si>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</si>
  <si>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ДОХОДЫ ОТ ОКАЗАНИЯ ПЛАТНЫХ УСЛУГ (РАБОТ) И КОМПЕНСАЦИИ ЗАТРАТ ГОСУДАРСТВА</t>
  </si>
  <si>
    <t xml:space="preserve">  Доходы от компенсации затрат государства</t>
  </si>
  <si>
    <t xml:space="preserve">  ДОХОДЫ ОТ ПРОДАЖИ МАТЕРИАЛЬНЫХ И НЕМАТЕРИАЛЬНЫХ АКТИВОВ</t>
  </si>
  <si>
    <t xml:space="preserve">  Доходы от продажи земельных участков, государственная собственность на которые не разграничена</t>
  </si>
  <si>
    <t xml:space="preserve">  АДМИНИСТРАТИВНЫЕ ПЛАТЕЖИ И СБОРЫ</t>
  </si>
  <si>
    <t xml:space="preserve">  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</si>
  <si>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  ШТРАФЫ, САНКЦИИ, ВОЗМЕЩЕНИЕ УЩЕРБА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</si>
  <si>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</si>
  <si>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</si>
  <si>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</si>
  <si>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</si>
  <si>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1050302001 0000 110</t>
  </si>
  <si>
    <t>1110501310 0000 120</t>
  </si>
  <si>
    <t>В С Е Г О:</t>
  </si>
  <si>
    <t>Приложение 1</t>
  </si>
  <si>
    <t>1 09 07000 00 0000 110</t>
  </si>
  <si>
    <t>Прочие налоги и сборы (по отменённым местным налогам и сборам )</t>
  </si>
  <si>
    <t>1 09 07010 00 0000 110</t>
  </si>
  <si>
    <t>Налог на рекламу</t>
  </si>
  <si>
    <t>1 09 07013 05 0000 110</t>
  </si>
  <si>
    <t>Налог на рекламу, мобилизуемый на территориях муниципальных районов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</si>
  <si>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</si>
  <si>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</si>
  <si>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1 09 07033 05 0000 110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</si>
  <si>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 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</si>
  <si>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</si>
  <si>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</si>
  <si>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113010000 0000 130</t>
  </si>
  <si>
    <t>1130150000 0000 130</t>
  </si>
  <si>
    <t>1130154005 0000 130</t>
  </si>
  <si>
    <t xml:space="preserve"> Доходы от оказания платных услуг (работ)</t>
  </si>
  <si>
    <t xml:space="preserve"> Плата за оказание услуг по присоединению объектов дорожного сервиса к автомобильным дорогам общего пользования</t>
  </si>
  <si>
    <t xml:space="preserve">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</si>
  <si>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</si>
  <si>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</si>
  <si>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</si>
  <si>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</si>
  <si>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</si>
  <si>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</si>
  <si>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</si>
  <si>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</si>
  <si>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</si>
  <si>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</si>
  <si>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</si>
  <si>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</si>
  <si>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местным бюджетам на выполнение передаваемых полномочий субъектов Российской Федерации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</si>
  <si>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</si>
  <si>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</si>
  <si>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</si>
  <si>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</si>
  <si>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</si>
  <si>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</si>
  <si>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</si>
  <si>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</si>
  <si>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</si>
  <si>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</si>
  <si>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</si>
  <si>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</si>
  <si>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</si>
  <si>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</si>
  <si>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</si>
  <si>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бюджетам бюджетной системы Российской Федерации (межбюджетные субсидии)</t>
  </si>
  <si>
    <t xml:space="preserve"> Прочие субсидии</t>
  </si>
  <si>
    <t xml:space="preserve"> Прочие субсидии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</si>
  <si>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</si>
  <si>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</si>
  <si>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</si>
  <si>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</si>
  <si>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</si>
  <si>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</si>
  <si>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2 02 02008 05 0000 151</t>
  </si>
  <si>
    <t>2 02 02008 00 0000 151</t>
  </si>
  <si>
    <t>Субсидии бюджетам муниципальных районов на обеспечение жильем молодых семей</t>
  </si>
  <si>
    <t>Субсидии бюджетам на обеспечение жильем молодых семей</t>
  </si>
  <si>
    <t>Субсидии бюджетам муниципальных районов на реализацию федеральных целевых программ</t>
  </si>
  <si>
    <t>Субсидии бюджетам на реализацию федеральных целевых программ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</si>
  <si>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</si>
  <si>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</si>
  <si>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</si>
  <si>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</si>
  <si>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</si>
  <si>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</si>
  <si>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</si>
  <si>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</si>
  <si>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</si>
  <si>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</si>
  <si>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</si>
  <si>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</si>
  <si>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1090000000 0000 000</t>
  </si>
  <si>
    <t xml:space="preserve"> 1090100000 0000 110</t>
  </si>
  <si>
    <t xml:space="preserve"> 1090103005 0000 110</t>
  </si>
  <si>
    <t xml:space="preserve">  Доходы от продажи земельных участков, находящихся в государственной и муниципальной собственности </t>
  </si>
  <si>
    <t xml:space="preserve">  Дотации бюджетам бюджетной системы Российской Федерации </t>
  </si>
  <si>
    <t xml:space="preserve">  Дотации на выравнивание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</si>
  <si>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</si>
  <si>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</si>
  <si>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</si>
  <si>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</si>
  <si>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</si>
  <si>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</si>
  <si>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</si>
  <si>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2 02 20051 05 0000 151</t>
  </si>
  <si>
    <t>2 02 20051 00 0000 151</t>
  </si>
  <si>
    <t>ПРОЧИЕ БЕЗВОЗМЕЗДНЫЕ ПОСТУПЛЕНИЯ</t>
  </si>
  <si>
    <t>Прочие безвозмездные поступления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</si>
  <si>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</si>
  <si>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</si>
  <si>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</si>
  <si>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</si>
  <si>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Субсидия бюджетам муниципальных районов на поддержку отрасли культуры</t>
  </si>
  <si>
    <t>Субсидия бюджетам на поддержку отрасли культуры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</si>
  <si>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</si>
  <si>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</si>
  <si>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</si>
  <si>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</si>
  <si>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Плата за размещение отходов производства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</si>
  <si>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</si>
  <si>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</si>
  <si>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</si>
  <si>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</si>
  <si>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</si>
  <si>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</si>
  <si>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</si>
  <si>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</si>
  <si>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000 1110531310 0000 120</t>
  </si>
  <si>
    <t>000 2070000000 0000 000</t>
  </si>
  <si>
    <t>000 2070500005 0000 180</t>
  </si>
  <si>
    <t>000 2070503005 0000 180</t>
  </si>
  <si>
    <t>к решению Карачевского районного</t>
  </si>
  <si>
    <t>2021 год</t>
  </si>
  <si>
    <t>рублей</t>
  </si>
  <si>
    <t>Совета народных депутатов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</si>
  <si>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</si>
  <si>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</si>
  <si>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</si>
  <si>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</si>
  <si>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</si>
  <si>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</si>
  <si>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>1010204001 0000 110</t>
  </si>
  <si>
    <t xml:space="preserve"> 1030000000 0000 000</t>
  </si>
  <si>
    <t>10302000 01 0000 110</t>
  </si>
  <si>
    <t>10302230 01 0000 110</t>
  </si>
  <si>
    <t xml:space="preserve"> 10302240 01 0000 110</t>
  </si>
  <si>
    <t xml:space="preserve"> 10302250 01 0000 110</t>
  </si>
  <si>
    <t>10302260 01 0000 110</t>
  </si>
  <si>
    <t xml:space="preserve"> 1050000000 0000 000</t>
  </si>
  <si>
    <t xml:space="preserve"> 1050200002 0000 110</t>
  </si>
  <si>
    <t xml:space="preserve"> 1050201002 0000 110</t>
  </si>
  <si>
    <t xml:space="preserve"> 1050202002 0000 110</t>
  </si>
  <si>
    <t>1050300001 0000 110</t>
  </si>
  <si>
    <t xml:space="preserve"> 1050301001 0000 110</t>
  </si>
  <si>
    <t xml:space="preserve"> 1050400002 0000 110</t>
  </si>
  <si>
    <t xml:space="preserve"> 1050402002 0000 110</t>
  </si>
  <si>
    <t>1080000000 0000 000</t>
  </si>
  <si>
    <t xml:space="preserve"> 1080300001 0000 110</t>
  </si>
  <si>
    <t>1080301001 0000 110</t>
  </si>
  <si>
    <t xml:space="preserve"> 1080700001 0000 110</t>
  </si>
  <si>
    <t>1080715001 0000 110</t>
  </si>
  <si>
    <t>1110000000 0000 000</t>
  </si>
  <si>
    <t xml:space="preserve"> 1110500000 0000 120</t>
  </si>
  <si>
    <t>1110501000 0000 120</t>
  </si>
  <si>
    <t>11110501305 0000 120</t>
  </si>
  <si>
    <t xml:space="preserve"> 1110501313 0000 120</t>
  </si>
  <si>
    <t>1110503000 0000 120</t>
  </si>
  <si>
    <t xml:space="preserve"> 1110900000 0000 120</t>
  </si>
  <si>
    <t xml:space="preserve"> 1110904000 0000 120</t>
  </si>
  <si>
    <t>1120000000 0000 000</t>
  </si>
  <si>
    <t xml:space="preserve"> 1120100001 0000 120</t>
  </si>
  <si>
    <t xml:space="preserve"> 1120101001 0000 120</t>
  </si>
  <si>
    <t>1120102001 0000 120</t>
  </si>
  <si>
    <t xml:space="preserve"> 1120103001 0000 120</t>
  </si>
  <si>
    <t xml:space="preserve"> 1120104001 0000 120</t>
  </si>
  <si>
    <t>1120104101 0000 120</t>
  </si>
  <si>
    <t>1130000000 0000 000</t>
  </si>
  <si>
    <t xml:space="preserve"> 1130200000 0000 130</t>
  </si>
  <si>
    <t>1140000000 0000 000</t>
  </si>
  <si>
    <t>1140205005 0000 410</t>
  </si>
  <si>
    <t>1140205305 0000 410</t>
  </si>
  <si>
    <t xml:space="preserve"> 1140600000 0000 430</t>
  </si>
  <si>
    <t>1140601000 0000 430</t>
  </si>
  <si>
    <t xml:space="preserve"> 1140601305 0000 430</t>
  </si>
  <si>
    <t>1140601313 0000 430</t>
  </si>
  <si>
    <t>1150000000 0000 000</t>
  </si>
  <si>
    <t>1150200000 0000 140</t>
  </si>
  <si>
    <t>1150205005 0000 140</t>
  </si>
  <si>
    <t>1110503505 0000 120</t>
  </si>
  <si>
    <t>1110904505 0000 120</t>
  </si>
  <si>
    <t>2000000000 0000 000</t>
  </si>
  <si>
    <t>2020000000 0000 000</t>
  </si>
  <si>
    <t>2 02 40014 05 0000 150</t>
  </si>
  <si>
    <t>2 02 40014 00 0000 150</t>
  </si>
  <si>
    <t>2 02 40000 00 0000 150</t>
  </si>
  <si>
    <t xml:space="preserve"> 2 02 35260 05 0000 150</t>
  </si>
  <si>
    <t>2 02 35260 00 0000 150</t>
  </si>
  <si>
    <t>2 02 35120 05 0000 150</t>
  </si>
  <si>
    <t>2 02 35120 00 0000 150</t>
  </si>
  <si>
    <t>2 02 35118 00 0000 150</t>
  </si>
  <si>
    <t>2 02 35082 05 0000 150</t>
  </si>
  <si>
    <t>2 02 35082 00 0000 150</t>
  </si>
  <si>
    <t>2 02 30029 05 0000 150</t>
  </si>
  <si>
    <t>2 02 30029 00 0000 150</t>
  </si>
  <si>
    <t>2 02 30024 05 0000 150</t>
  </si>
  <si>
    <t>2 02 30024 00 0000 150</t>
  </si>
  <si>
    <t>2 02 30000 00 0000 150</t>
  </si>
  <si>
    <t>2022000000 0000 150</t>
  </si>
  <si>
    <t>2021500205 0000 150</t>
  </si>
  <si>
    <t xml:space="preserve"> 2021500200 0000 150</t>
  </si>
  <si>
    <t xml:space="preserve"> 2021500105 0000 150</t>
  </si>
  <si>
    <t xml:space="preserve"> 2021500100 0000 150</t>
  </si>
  <si>
    <t xml:space="preserve"> 2021000000 0000 150</t>
  </si>
  <si>
    <t>2 02 35118 05 0000 150</t>
  </si>
  <si>
    <t>Субсидии бюджетам на софинансирование капитальных вложений в объекты муниципальной собственности</t>
  </si>
  <si>
    <t>2 02 20077 05 0000 150</t>
  </si>
  <si>
    <t>2 02 20077 00 0000 150</t>
  </si>
  <si>
    <t>10302231 01 0000 110</t>
  </si>
  <si>
    <t xml:space="preserve"> 10302241 01 0000 110</t>
  </si>
  <si>
    <t xml:space="preserve"> 10302251 01 0000 110</t>
  </si>
  <si>
    <t>10302261 01 0000 110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</si>
  <si>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</si>
  <si>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</si>
  <si>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</si>
  <si>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</si>
  <si>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2 19 00000 05 0000 150</t>
  </si>
  <si>
    <t>2 19 35120 05 0000 150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</si>
  <si>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</si>
  <si>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2190000000 0000 000</t>
  </si>
  <si>
    <t>2 02 25497 00 0000 150</t>
  </si>
  <si>
    <t>2 02 25497 05 0000 150</t>
  </si>
  <si>
    <t>2 02 25519 05 0000 150</t>
  </si>
  <si>
    <t>2 02 25519 00 0000 150</t>
  </si>
  <si>
    <t>2 02 25495 00 0000 150</t>
  </si>
  <si>
    <t>Субсидии бюджетам на реализацию федеральной целевой программы "Развитие физической культуры и спорта в Российской Федерации на 2016 - 2020 годы"</t>
  </si>
  <si>
    <t>2 02 25495 05 0000 150</t>
  </si>
  <si>
    <t>Субсидии бюджетам муниципальных районов на реализацию федеральной целевой программы "Развитие физической культуры и спорта в Российской Федерации на 2016 - 2020 годы"</t>
  </si>
  <si>
    <t>2022509705 0000 150</t>
  </si>
  <si>
    <t>2022509700 0000 150</t>
  </si>
  <si>
    <t>1120104201 0000 120</t>
  </si>
  <si>
    <t>Плата за размещение твердых коммунальных отходов</t>
  </si>
  <si>
    <t>1120107001 0000 120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</si>
  <si>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</si>
  <si>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1140602000 0000 430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</si>
  <si>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</si>
  <si>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1140602505 00000 430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</si>
  <si>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</si>
  <si>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1170000000 0000 000</t>
  </si>
  <si>
    <t>ПРОЧИЕ НЕНАЛОГОВЫЕ ДОХОДЫ</t>
  </si>
  <si>
    <t>1170500000 0000 180</t>
  </si>
  <si>
    <t>Прочие неналоговые доходы</t>
  </si>
  <si>
    <t>1170505005 0000 180</t>
  </si>
  <si>
    <t>Прочие неналоговые доходы бюджетов муниципальных районов</t>
  </si>
  <si>
    <t>1130206000 0000 130</t>
  </si>
  <si>
    <t>Доходы, поступающие в порядке возмещения расходов, понесенных в связи с эксплуатацией имущества</t>
  </si>
  <si>
    <t>1130206505 0000 130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</si>
  <si>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</si>
  <si>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2022 год</t>
  </si>
  <si>
    <t>плановый период 2021 и 2022 годов"</t>
  </si>
  <si>
    <t>Платежи, взимаемые государственными и муниципальными органами (организациями) за выполнение определенных функций</t>
  </si>
  <si>
    <t xml:space="preserve">  Дотации бюджетам муниципальных районов на выравнивание  бюджетной обеспеченности из бюджета субъекта Российской Федерации</t>
  </si>
  <si>
    <t>2 02 25467 00 0000 150</t>
  </si>
  <si>
    <t>2 02 25467 05 0000 150</t>
  </si>
  <si>
    <t xml:space="preserve"> 2 02 29999 05 0000 150</t>
  </si>
  <si>
    <t xml:space="preserve"> 2 02 29999 00 0000 150</t>
  </si>
  <si>
    <t>2 02 25299 05 0000 150</t>
  </si>
  <si>
    <t>2 02 25299 00 0000 150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</si>
  <si>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</si>
  <si>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</si>
  <si>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</si>
  <si>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</si>
  <si>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</si>
  <si>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</si>
  <si>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1 16 00000 00 0000 000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</si>
  <si>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</si>
  <si>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</si>
  <si>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</si>
  <si>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1 16 01083 01 0000 140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</si>
  <si>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</si>
  <si>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</si>
  <si>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</si>
  <si>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1 16 01110 01 0000 140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</si>
  <si>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</si>
  <si>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</si>
  <si>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</si>
  <si>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</si>
  <si>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</si>
  <si>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</si>
  <si>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</si>
  <si>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>1 16 11000 01 0000 140</t>
  </si>
  <si>
    <t>1110531313 0000 120</t>
  </si>
  <si>
    <t>1110531000 0000 120</t>
  </si>
  <si>
    <t>1110530000 0000 120</t>
  </si>
  <si>
    <t xml:space="preserve"> 1140200000 0000 000</t>
  </si>
  <si>
    <t>1 16 10123 01 0000 140</t>
  </si>
  <si>
    <t>1 16 10120 00 0000 140</t>
  </si>
  <si>
    <t>"О бюджете  Карачевского муниципального района</t>
  </si>
  <si>
    <t xml:space="preserve">Брянской области на 2020 год и на 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</si>
  <si>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«Увековечение памяти погибших при защите Отечества на 2019 - 2024 годы»</t>
  </si>
  <si>
    <t>Субсидии бюджетам  на софинансирование расходных обязательств субъектов Российской Федерации, связанных с реализацией федеральной целевой программы «Увековечение памяти погибших при защите Отечества на 2019 - 2024 годы»</t>
  </si>
  <si>
    <t xml:space="preserve">"О внесении изменений в решение </t>
  </si>
  <si>
    <t>2 02 25219 00 0000 150</t>
  </si>
  <si>
    <t>Субсидии бюджетам на создание центров цифрового образования детей</t>
  </si>
  <si>
    <t>2 02 25219 05 0000 150</t>
  </si>
  <si>
    <t>Субсидии бюджетам муниципальных районов на создание центров цифрового образования детей</t>
  </si>
  <si>
    <t>Совета народных депутатов а</t>
  </si>
  <si>
    <t>Приложение 1.1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</si>
  <si>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</si>
  <si>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</si>
  <si>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2 02 35469 00 0000 150</t>
  </si>
  <si>
    <t>Субвенции бюджетам на проведение Всероссийской переписи населения 2020 года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</si>
  <si>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</si>
  <si>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</si>
  <si>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</si>
  <si>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</si>
  <si>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</si>
  <si>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</si>
  <si>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</si>
  <si>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</si>
  <si>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</si>
  <si>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</si>
  <si>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</si>
  <si>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</si>
  <si>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</si>
  <si>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</si>
  <si>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</si>
  <si>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</si>
  <si>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</si>
  <si>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</si>
  <si>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</si>
  <si>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</si>
  <si>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</si>
  <si>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</si>
  <si>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</si>
  <si>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</si>
  <si>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</si>
  <si>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</si>
  <si>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</si>
  <si>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</si>
  <si>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</si>
  <si>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</si>
  <si>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</si>
  <si>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</si>
  <si>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11302990 00 0000 130</t>
  </si>
  <si>
    <t>Прочие доходы от компенсации затрат государства</t>
  </si>
  <si>
    <t>11302995 05 0000 130</t>
  </si>
  <si>
    <t>Прочие доходы от компенсации затрат бюджетов муниципальных районов</t>
  </si>
  <si>
    <t>2 02 45303 00 0000 150</t>
  </si>
  <si>
    <t>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</si>
  <si>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</si>
  <si>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</si>
  <si>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2021585300 0000 150</t>
  </si>
  <si>
    <t>2021585305 0000 150</t>
  </si>
  <si>
    <t>Дотации бюджетам 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</si>
  <si>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</si>
  <si>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</si>
  <si>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</si>
  <si>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</si>
  <si>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</si>
  <si>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</si>
  <si>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</si>
  <si>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000 2024999900 0000 150</t>
  </si>
  <si>
    <t>Прочие межбюджетные трансферты, передаваемые бюджетам</t>
  </si>
  <si>
    <t>000 2024999905 0000 150</t>
  </si>
  <si>
    <t>Прочие межбюджетные трансферты, передаваемые бюджетам муниципальных районов</t>
  </si>
  <si>
    <t xml:space="preserve">Брянской области на 2021 год и на </t>
  </si>
  <si>
    <t>плановый период 2022 и 2023 годов"</t>
  </si>
  <si>
    <t>Доходы бюджета Карачевского муниципального  района Брянской области на 2021 год</t>
  </si>
  <si>
    <t xml:space="preserve"> и на плановый период 2022 и 2023 годов</t>
  </si>
  <si>
    <t>2023 год</t>
  </si>
  <si>
    <t>1 16 01330 01 0000 140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</si>
  <si>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</si>
  <si>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</si>
  <si>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</si>
  <si>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</si>
  <si>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</si>
  <si>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</si>
  <si>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</si>
  <si>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1010208001 0000 110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</si>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</sst>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color theme="1"/>
      <name val="Arial Cyr"/>
      <family val="2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4" fillId="0" borderId="6" xfId="0" applyFont="1" applyFill="1" applyBorder="1" applyAlignment="1">
      <alignment horizontal="justify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/>
    <xf numFmtId="0" fontId="7" fillId="0" borderId="0" xfId="0" applyFont="1" applyFill="1"/>
    <xf numFmtId="0" fontId="6" fillId="0" borderId="0" xfId="0" applyNumberFormat="1" applyFont="1" applyFill="1"/>
    <xf numFmtId="0" fontId="7" fillId="0" borderId="0" xfId="0" applyNumberFormat="1" applyFont="1" applyFill="1"/>
    <xf numFmtId="0" fontId="8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49" fontId="6" fillId="0" borderId="0" xfId="0" applyNumberFormat="1" applyFont="1" applyFill="1"/>
    <xf numFmtId="0" fontId="2" fillId="0" borderId="0" xfId="0" applyFont="1" applyFill="1" applyAlignment="1">
      <alignment horizontal="left" vertical="top"/>
    </xf>
    <xf numFmtId="0" fontId="9" fillId="0" borderId="0" xfId="0" applyFont="1" applyFill="1"/>
    <xf numFmtId="0" fontId="10" fillId="0" borderId="0" xfId="0" applyFont="1" applyFill="1"/>
    <xf numFmtId="0" fontId="9" fillId="0" borderId="0" xfId="0" applyFont="1" applyFill="1" applyAlignment="1">
      <alignment horizontal="left" vertical="top"/>
    </xf>
    <xf numFmtId="0" fontId="11" fillId="0" borderId="6" xfId="0" applyFont="1" applyFill="1" applyBorder="1" applyAlignment="1">
      <alignment horizontal="justify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2" fillId="0" borderId="6" xfId="0" applyFont="1" applyFill="1" applyBorder="1" applyAlignment="1">
      <alignment vertical="top" wrapText="1"/>
    </xf>
    <xf numFmtId="4" fontId="12" fillId="0" borderId="3" xfId="0" applyNumberFormat="1" applyFont="1" applyFill="1" applyBorder="1" applyAlignment="1">
      <alignment horizontal="center" vertical="top" wrapText="1" shrinkToFit="1"/>
    </xf>
    <xf numFmtId="49" fontId="4" fillId="0" borderId="6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4" fontId="4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4" fillId="0" borderId="6" xfId="0" applyNumberFormat="1" applyFont="1" applyFill="1" applyBorder="1" applyAlignment="1">
      <alignment horizontal="center" vertical="top"/>
    </xf>
    <xf numFmtId="0" fontId="4" fillId="0" borderId="6" xfId="0" applyFont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shrinkToFit="1"/>
    </xf>
    <xf numFmtId="0" fontId="4" fillId="2" borderId="6" xfId="0" applyFont="1" applyFill="1" applyBorder="1" applyAlignment="1">
      <alignment horizontal="justify" vertical="top" wrapText="1"/>
    </xf>
    <xf numFmtId="49" fontId="4" fillId="0" borderId="6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6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>
      <alignment horizontal="justify" wrapText="1"/>
    </xf>
    <xf numFmtId="4" fontId="4" fillId="0" borderId="3" xfId="0" applyNumberFormat="1" applyFont="1" applyFill="1" applyBorder="1" applyAlignment="1">
      <alignment horizontal="center" vertical="top"/>
    </xf>
    <xf numFmtId="49" fontId="4" fillId="0" borderId="6" xfId="0" applyNumberFormat="1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6" xfId="0" quotePrefix="1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left" vertical="center" wrapText="1"/>
    </xf>
    <xf numFmtId="49" fontId="11" fillId="0" borderId="6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 shrinkToFit="1"/>
    </xf>
    <xf numFmtId="4" fontId="11" fillId="0" borderId="6" xfId="0" applyNumberFormat="1" applyFont="1" applyFill="1" applyBorder="1" applyAlignment="1">
      <alignment horizontal="center" vertical="top" wrapText="1" shrinkToFit="1"/>
    </xf>
    <xf numFmtId="4" fontId="11" fillId="0" borderId="6" xfId="0" applyNumberFormat="1" applyFont="1" applyFill="1" applyBorder="1" applyAlignment="1">
      <alignment horizontal="center" vertical="top"/>
    </xf>
    <xf numFmtId="0" fontId="11" fillId="0" borderId="6" xfId="0" applyFont="1" applyFill="1" applyBorder="1" applyAlignment="1">
      <alignment horizontal="center" vertical="top" wrapText="1"/>
    </xf>
    <xf numFmtId="0" fontId="13" fillId="0" borderId="6" xfId="0" applyNumberFormat="1" applyFont="1" applyFill="1" applyBorder="1"/>
    <xf numFmtId="0" fontId="13" fillId="0" borderId="6" xfId="0" applyNumberFormat="1" applyFont="1" applyFill="1" applyBorder="1" applyAlignment="1"/>
    <xf numFmtId="4" fontId="13" fillId="0" borderId="3" xfId="0" applyNumberFormat="1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0" fillId="0" borderId="0" xfId="0" applyAlignment="1">
      <alignment horizontal="right" vertical="top"/>
    </xf>
    <xf numFmtId="0" fontId="9" fillId="0" borderId="0" xfId="0" applyFont="1" applyFill="1" applyAlignment="1">
      <alignment horizontal="left" vertical="top"/>
    </xf>
    <xf numFmtId="0" fontId="10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225"/>
  <sheetViews>
    <sheetView showGridLines="0" showZeros="0" tabSelected="1" view="pageBreakPreview" zoomScaleNormal="100" zoomScaleSheetLayoutView="100" workbookViewId="0">
      <selection activeCell="C23" sqref="C23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8" style="6" customWidth="1"/>
    <col min="4" max="4" width="16.85546875" style="6" customWidth="1"/>
    <col min="5" max="5" width="20.28515625" style="2" customWidth="1"/>
    <col min="6" max="6" width="9.140625" style="2"/>
    <col min="7" max="16384" width="9.140625" style="1"/>
  </cols>
  <sheetData>
    <row r="1" spans="1:7" x14ac:dyDescent="0.3">
      <c r="C1" s="75" t="s">
        <v>40</v>
      </c>
      <c r="D1" s="75"/>
      <c r="E1" s="75"/>
      <c r="F1" s="31"/>
      <c r="G1" s="32"/>
    </row>
    <row r="2" spans="1:7" hidden="1" x14ac:dyDescent="0.3">
      <c r="C2" s="75" t="s">
        <v>154</v>
      </c>
      <c r="D2" s="75"/>
      <c r="E2" s="75"/>
      <c r="F2" s="31"/>
      <c r="G2" s="32"/>
    </row>
    <row r="3" spans="1:7" hidden="1" x14ac:dyDescent="0.3">
      <c r="C3" s="33" t="s">
        <v>328</v>
      </c>
      <c r="D3" s="33"/>
      <c r="E3" s="33"/>
      <c r="F3" s="31"/>
      <c r="G3" s="32"/>
    </row>
    <row r="4" spans="1:7" hidden="1" x14ac:dyDescent="0.3">
      <c r="C4" s="33" t="s">
        <v>323</v>
      </c>
      <c r="D4" s="33"/>
      <c r="E4" s="33"/>
      <c r="F4" s="31"/>
      <c r="G4" s="32"/>
    </row>
    <row r="5" spans="1:7" hidden="1" x14ac:dyDescent="0.3">
      <c r="C5" s="81" t="s">
        <v>319</v>
      </c>
      <c r="D5" s="82"/>
      <c r="E5" s="82"/>
      <c r="F5" s="82"/>
      <c r="G5" s="82"/>
    </row>
    <row r="6" spans="1:7" hidden="1" x14ac:dyDescent="0.3">
      <c r="C6" s="81" t="s">
        <v>320</v>
      </c>
      <c r="D6" s="81"/>
      <c r="E6" s="81"/>
      <c r="F6" s="81"/>
      <c r="G6" s="81"/>
    </row>
    <row r="7" spans="1:7" ht="16.5" hidden="1" customHeight="1" x14ac:dyDescent="0.3">
      <c r="C7" s="81" t="s">
        <v>281</v>
      </c>
      <c r="D7" s="81"/>
      <c r="E7" s="81"/>
      <c r="F7" s="33"/>
      <c r="G7" s="33"/>
    </row>
    <row r="8" spans="1:7" ht="0.75" hidden="1" customHeight="1" x14ac:dyDescent="0.3">
      <c r="C8" s="76"/>
      <c r="D8" s="76"/>
      <c r="E8" s="76"/>
    </row>
    <row r="9" spans="1:7" ht="6" hidden="1" customHeight="1" x14ac:dyDescent="0.3">
      <c r="C9" s="21"/>
      <c r="D9" s="21"/>
      <c r="E9" s="21"/>
    </row>
    <row r="10" spans="1:7" ht="18.75" hidden="1" customHeight="1" x14ac:dyDescent="0.3">
      <c r="A10" s="16"/>
      <c r="B10" s="16"/>
      <c r="C10" s="78" t="s">
        <v>329</v>
      </c>
      <c r="D10" s="78"/>
      <c r="E10" s="78"/>
    </row>
    <row r="11" spans="1:7" ht="18.75" customHeight="1" x14ac:dyDescent="0.3">
      <c r="A11" s="16"/>
      <c r="B11" s="16"/>
      <c r="C11" s="78" t="s">
        <v>154</v>
      </c>
      <c r="D11" s="78"/>
      <c r="E11" s="78"/>
      <c r="F11" s="78"/>
    </row>
    <row r="12" spans="1:7" ht="18.75" customHeight="1" x14ac:dyDescent="0.3">
      <c r="A12" s="3"/>
      <c r="B12" s="11"/>
      <c r="C12" s="17" t="s">
        <v>157</v>
      </c>
      <c r="D12" s="17"/>
      <c r="E12" s="17"/>
    </row>
    <row r="13" spans="1:7" ht="18.75" customHeight="1" x14ac:dyDescent="0.3">
      <c r="A13" s="79" t="s">
        <v>319</v>
      </c>
      <c r="B13" s="80"/>
      <c r="C13" s="80"/>
      <c r="D13" s="80"/>
      <c r="E13" s="80"/>
    </row>
    <row r="14" spans="1:7" ht="18.75" customHeight="1" x14ac:dyDescent="0.3">
      <c r="A14" s="12"/>
      <c r="C14" s="77" t="s">
        <v>388</v>
      </c>
      <c r="D14" s="77"/>
      <c r="E14" s="77"/>
    </row>
    <row r="15" spans="1:7" ht="18.75" customHeight="1" x14ac:dyDescent="0.3">
      <c r="A15" s="12"/>
      <c r="C15" s="30" t="s">
        <v>389</v>
      </c>
      <c r="D15" s="30"/>
      <c r="E15" s="30"/>
    </row>
    <row r="16" spans="1:7" ht="21.75" customHeight="1" x14ac:dyDescent="0.3">
      <c r="D16" s="4"/>
    </row>
    <row r="17" spans="1:6" ht="18.75" customHeight="1" x14ac:dyDescent="0.3">
      <c r="A17" s="71" t="s">
        <v>390</v>
      </c>
      <c r="B17" s="71"/>
      <c r="C17" s="71"/>
      <c r="D17" s="71"/>
      <c r="E17" s="71"/>
    </row>
    <row r="18" spans="1:6" ht="20.25" customHeight="1" x14ac:dyDescent="0.3">
      <c r="A18" s="71" t="s">
        <v>391</v>
      </c>
      <c r="B18" s="71"/>
      <c r="C18" s="71"/>
      <c r="D18" s="71"/>
      <c r="E18" s="71"/>
    </row>
    <row r="19" spans="1:6" ht="14.25" customHeight="1" x14ac:dyDescent="0.3">
      <c r="A19" s="7"/>
      <c r="B19" s="9"/>
      <c r="C19" s="10"/>
      <c r="D19" s="10"/>
      <c r="E19" s="8" t="s">
        <v>156</v>
      </c>
    </row>
    <row r="20" spans="1:6" ht="7.5" customHeight="1" x14ac:dyDescent="0.3">
      <c r="A20" s="72" t="s">
        <v>35</v>
      </c>
      <c r="B20" s="70" t="s">
        <v>36</v>
      </c>
      <c r="C20" s="69" t="s">
        <v>155</v>
      </c>
      <c r="D20" s="70" t="s">
        <v>280</v>
      </c>
      <c r="E20" s="70" t="s">
        <v>392</v>
      </c>
    </row>
    <row r="21" spans="1:6" ht="13.5" hidden="1" customHeight="1" x14ac:dyDescent="0.3">
      <c r="A21" s="73"/>
      <c r="B21" s="70"/>
      <c r="C21" s="69"/>
      <c r="D21" s="70"/>
      <c r="E21" s="70"/>
    </row>
    <row r="22" spans="1:6" ht="48" customHeight="1" x14ac:dyDescent="0.3">
      <c r="A22" s="74"/>
      <c r="B22" s="70"/>
      <c r="C22" s="69"/>
      <c r="D22" s="70"/>
      <c r="E22" s="70"/>
    </row>
    <row r="23" spans="1:6" s="14" customFormat="1" ht="21.75" customHeight="1" x14ac:dyDescent="0.3">
      <c r="A23" s="36" t="s">
        <v>158</v>
      </c>
      <c r="B23" s="37" t="s">
        <v>0</v>
      </c>
      <c r="C23" s="38">
        <f>SUM(C24+C31+C41+C50+C55+C63+C78+C87+C96+C106+C109+C143)</f>
        <v>179364310</v>
      </c>
      <c r="D23" s="38">
        <f>SUM(D24+D31+D41+D50+D55+D63+D78+D87+D96+D106+D109)</f>
        <v>171501300</v>
      </c>
      <c r="E23" s="38">
        <f>SUM(E24+E31+E41+E50+E55+E63+E78+E87+E96+E106+E109)</f>
        <v>176668100</v>
      </c>
      <c r="F23" s="13"/>
    </row>
    <row r="24" spans="1:6" s="15" customFormat="1" ht="21.75" customHeight="1" x14ac:dyDescent="0.3">
      <c r="A24" s="39" t="s">
        <v>159</v>
      </c>
      <c r="B24" s="40" t="s">
        <v>1</v>
      </c>
      <c r="C24" s="41">
        <f>SUM(C25)</f>
        <v>133976000</v>
      </c>
      <c r="D24" s="41">
        <f>SUM(D25)</f>
        <v>137837000</v>
      </c>
      <c r="E24" s="41">
        <f>SUM(E25)</f>
        <v>142425000</v>
      </c>
      <c r="F24" s="2"/>
    </row>
    <row r="25" spans="1:6" ht="20.25" customHeight="1" x14ac:dyDescent="0.3">
      <c r="A25" s="39" t="s">
        <v>160</v>
      </c>
      <c r="B25" s="40" t="s">
        <v>2</v>
      </c>
      <c r="C25" s="41">
        <f>SUM(C26:C30)</f>
        <v>133976000</v>
      </c>
      <c r="D25" s="41">
        <f>SUM(D26:D29)</f>
        <v>137837000</v>
      </c>
      <c r="E25" s="41">
        <f>SUM(E26:E29)</f>
        <v>142425000</v>
      </c>
    </row>
    <row r="26" spans="1:6" ht="80.25" customHeight="1" x14ac:dyDescent="0.3">
      <c r="A26" s="39" t="s">
        <v>161</v>
      </c>
      <c r="B26" s="40" t="s">
        <v>111</v>
      </c>
      <c r="C26" s="42">
        <v>131896525</v>
      </c>
      <c r="D26" s="41">
        <v>135875000</v>
      </c>
      <c r="E26" s="43">
        <v>140378000</v>
      </c>
    </row>
    <row r="27" spans="1:6" ht="111" customHeight="1" x14ac:dyDescent="0.3">
      <c r="A27" s="39" t="s">
        <v>162</v>
      </c>
      <c r="B27" s="40" t="s">
        <v>112</v>
      </c>
      <c r="C27" s="42">
        <v>420000</v>
      </c>
      <c r="D27" s="41">
        <v>436000</v>
      </c>
      <c r="E27" s="43">
        <v>455000</v>
      </c>
    </row>
    <row r="28" spans="1:6" ht="51" customHeight="1" x14ac:dyDescent="0.3">
      <c r="A28" s="39" t="s">
        <v>163</v>
      </c>
      <c r="B28" s="40" t="s">
        <v>113</v>
      </c>
      <c r="C28" s="42">
        <v>1340000</v>
      </c>
      <c r="D28" s="41">
        <v>1390000</v>
      </c>
      <c r="E28" s="43">
        <v>1450000</v>
      </c>
    </row>
    <row r="29" spans="1:6" ht="95.25" customHeight="1" x14ac:dyDescent="0.3">
      <c r="A29" s="39" t="s">
        <v>164</v>
      </c>
      <c r="B29" s="40" t="s">
        <v>59</v>
      </c>
      <c r="C29" s="42">
        <v>131000</v>
      </c>
      <c r="D29" s="41">
        <v>136000</v>
      </c>
      <c r="E29" s="43">
        <v>142000</v>
      </c>
    </row>
    <row r="30" spans="1:6" ht="95.25" customHeight="1" x14ac:dyDescent="0.3">
      <c r="A30" s="39" t="s">
        <v>401</v>
      </c>
      <c r="B30" s="40" t="s">
        <v>402</v>
      </c>
      <c r="C30" s="42">
        <v>188475</v>
      </c>
      <c r="D30" s="42"/>
      <c r="E30" s="52"/>
    </row>
    <row r="31" spans="1:6" ht="35.25" customHeight="1" x14ac:dyDescent="0.3">
      <c r="A31" s="39" t="s">
        <v>165</v>
      </c>
      <c r="B31" s="18" t="s">
        <v>60</v>
      </c>
      <c r="C31" s="42">
        <f>C32</f>
        <v>6550000</v>
      </c>
      <c r="D31" s="42">
        <f>D32</f>
        <v>6901000</v>
      </c>
      <c r="E31" s="42">
        <f>E32</f>
        <v>6953000</v>
      </c>
    </row>
    <row r="32" spans="1:6" ht="30" customHeight="1" x14ac:dyDescent="0.3">
      <c r="A32" s="44" t="s">
        <v>166</v>
      </c>
      <c r="B32" s="18" t="s">
        <v>61</v>
      </c>
      <c r="C32" s="42">
        <f>C33+C35+C37+C39</f>
        <v>6550000</v>
      </c>
      <c r="D32" s="42">
        <f>D33+D35+D37+D39</f>
        <v>6901000</v>
      </c>
      <c r="E32" s="42">
        <f>E33+E35+E37+E39</f>
        <v>6953000</v>
      </c>
    </row>
    <row r="33" spans="1:5" ht="78.75" customHeight="1" x14ac:dyDescent="0.3">
      <c r="A33" s="45" t="s">
        <v>167</v>
      </c>
      <c r="B33" s="46" t="s">
        <v>62</v>
      </c>
      <c r="C33" s="42">
        <f>C34</f>
        <v>3007000</v>
      </c>
      <c r="D33" s="42">
        <f t="shared" ref="D33:E33" si="0">D34</f>
        <v>3172000</v>
      </c>
      <c r="E33" s="42">
        <f t="shared" si="0"/>
        <v>3219000</v>
      </c>
    </row>
    <row r="34" spans="1:5" ht="114" customHeight="1" x14ac:dyDescent="0.3">
      <c r="A34" s="45" t="s">
        <v>240</v>
      </c>
      <c r="B34" s="46" t="s">
        <v>247</v>
      </c>
      <c r="C34" s="42">
        <v>3007000</v>
      </c>
      <c r="D34" s="42">
        <v>3172000</v>
      </c>
      <c r="E34" s="43">
        <v>3219000</v>
      </c>
    </row>
    <row r="35" spans="1:5" ht="96" customHeight="1" x14ac:dyDescent="0.3">
      <c r="A35" s="45" t="s">
        <v>168</v>
      </c>
      <c r="B35" s="46" t="s">
        <v>63</v>
      </c>
      <c r="C35" s="42">
        <f>C36</f>
        <v>17000</v>
      </c>
      <c r="D35" s="42">
        <f t="shared" ref="D35:E35" si="1">D36</f>
        <v>18000</v>
      </c>
      <c r="E35" s="42">
        <f t="shared" si="1"/>
        <v>18000</v>
      </c>
    </row>
    <row r="36" spans="1:5" ht="132" customHeight="1" x14ac:dyDescent="0.3">
      <c r="A36" s="45" t="s">
        <v>241</v>
      </c>
      <c r="B36" s="46" t="s">
        <v>246</v>
      </c>
      <c r="C36" s="42">
        <v>17000</v>
      </c>
      <c r="D36" s="42">
        <v>18000</v>
      </c>
      <c r="E36" s="43">
        <v>18000</v>
      </c>
    </row>
    <row r="37" spans="1:5" ht="84.75" customHeight="1" x14ac:dyDescent="0.3">
      <c r="A37" s="45" t="s">
        <v>169</v>
      </c>
      <c r="B37" s="46" t="s">
        <v>64</v>
      </c>
      <c r="C37" s="42">
        <f>C38</f>
        <v>3956000</v>
      </c>
      <c r="D37" s="42">
        <f t="shared" ref="D37:E37" si="2">D38</f>
        <v>4162000</v>
      </c>
      <c r="E37" s="42">
        <f t="shared" si="2"/>
        <v>4210000</v>
      </c>
    </row>
    <row r="38" spans="1:5" ht="137.25" customHeight="1" x14ac:dyDescent="0.3">
      <c r="A38" s="45" t="s">
        <v>242</v>
      </c>
      <c r="B38" s="46" t="s">
        <v>245</v>
      </c>
      <c r="C38" s="42">
        <v>3956000</v>
      </c>
      <c r="D38" s="42">
        <v>4162000</v>
      </c>
      <c r="E38" s="43">
        <v>4210000</v>
      </c>
    </row>
    <row r="39" spans="1:5" ht="81.75" customHeight="1" x14ac:dyDescent="0.3">
      <c r="A39" s="45" t="s">
        <v>170</v>
      </c>
      <c r="B39" s="46" t="s">
        <v>65</v>
      </c>
      <c r="C39" s="42">
        <f>C40</f>
        <v>-430000</v>
      </c>
      <c r="D39" s="42">
        <f t="shared" ref="D39:E39" si="3">D40</f>
        <v>-451000</v>
      </c>
      <c r="E39" s="42">
        <f t="shared" si="3"/>
        <v>-494000</v>
      </c>
    </row>
    <row r="40" spans="1:5" ht="114.75" customHeight="1" x14ac:dyDescent="0.3">
      <c r="A40" s="45" t="s">
        <v>243</v>
      </c>
      <c r="B40" s="46" t="s">
        <v>244</v>
      </c>
      <c r="C40" s="42">
        <v>-430000</v>
      </c>
      <c r="D40" s="42">
        <v>-451000</v>
      </c>
      <c r="E40" s="43">
        <v>-494000</v>
      </c>
    </row>
    <row r="41" spans="1:5" ht="22.5" customHeight="1" x14ac:dyDescent="0.3">
      <c r="A41" s="39" t="s">
        <v>171</v>
      </c>
      <c r="B41" s="40" t="s">
        <v>3</v>
      </c>
      <c r="C41" s="42">
        <f>SUM(C42+C45+C48)</f>
        <v>6803150</v>
      </c>
      <c r="D41" s="42">
        <f>SUM(D42+D45+D48)</f>
        <v>3607200</v>
      </c>
      <c r="E41" s="42">
        <f>SUM(E42+E45+E48)</f>
        <v>3728700</v>
      </c>
    </row>
    <row r="42" spans="1:5" ht="31.5" x14ac:dyDescent="0.3">
      <c r="A42" s="39" t="s">
        <v>172</v>
      </c>
      <c r="B42" s="40" t="s">
        <v>4</v>
      </c>
      <c r="C42" s="42">
        <f>SUM(C43:C44)</f>
        <v>2113000</v>
      </c>
      <c r="D42" s="42">
        <f>SUM(D43:D44)</f>
        <v>0</v>
      </c>
      <c r="E42" s="42">
        <f>SUM(E43:E44)</f>
        <v>0</v>
      </c>
    </row>
    <row r="43" spans="1:5" ht="31.5" x14ac:dyDescent="0.3">
      <c r="A43" s="39" t="s">
        <v>173</v>
      </c>
      <c r="B43" s="40" t="s">
        <v>4</v>
      </c>
      <c r="C43" s="42">
        <v>2113000</v>
      </c>
      <c r="D43" s="41">
        <v>0</v>
      </c>
      <c r="E43" s="43">
        <v>0</v>
      </c>
    </row>
    <row r="44" spans="1:5" ht="47.25" hidden="1" x14ac:dyDescent="0.3">
      <c r="A44" s="39" t="s">
        <v>174</v>
      </c>
      <c r="B44" s="40" t="s">
        <v>5</v>
      </c>
      <c r="C44" s="42"/>
      <c r="D44" s="41"/>
      <c r="E44" s="43"/>
    </row>
    <row r="45" spans="1:5" ht="21.75" customHeight="1" x14ac:dyDescent="0.3">
      <c r="A45" s="39" t="s">
        <v>175</v>
      </c>
      <c r="B45" s="40" t="s">
        <v>6</v>
      </c>
      <c r="C45" s="42">
        <f>SUM(C46:C47)</f>
        <v>1538150</v>
      </c>
      <c r="D45" s="42">
        <f>SUM(D46:D47)</f>
        <v>953200</v>
      </c>
      <c r="E45" s="42">
        <f>SUM(E46:E47)</f>
        <v>968700</v>
      </c>
    </row>
    <row r="46" spans="1:5" ht="20.25" customHeight="1" x14ac:dyDescent="0.3">
      <c r="A46" s="39" t="s">
        <v>176</v>
      </c>
      <c r="B46" s="40" t="s">
        <v>6</v>
      </c>
      <c r="C46" s="42">
        <v>1538150</v>
      </c>
      <c r="D46" s="41">
        <v>953200</v>
      </c>
      <c r="E46" s="43">
        <v>968700</v>
      </c>
    </row>
    <row r="47" spans="1:5" ht="31.5" hidden="1" x14ac:dyDescent="0.3">
      <c r="A47" s="39" t="s">
        <v>37</v>
      </c>
      <c r="B47" s="40" t="s">
        <v>7</v>
      </c>
      <c r="C47" s="42"/>
      <c r="D47" s="41"/>
      <c r="E47" s="43"/>
    </row>
    <row r="48" spans="1:5" ht="31.5" x14ac:dyDescent="0.3">
      <c r="A48" s="39" t="s">
        <v>177</v>
      </c>
      <c r="B48" s="40" t="s">
        <v>8</v>
      </c>
      <c r="C48" s="42">
        <f>SUM(C49)</f>
        <v>3152000</v>
      </c>
      <c r="D48" s="42">
        <f>SUM(D49)</f>
        <v>2654000</v>
      </c>
      <c r="E48" s="42">
        <f>SUM(E49)</f>
        <v>2760000</v>
      </c>
    </row>
    <row r="49" spans="1:5" ht="53.25" customHeight="1" x14ac:dyDescent="0.3">
      <c r="A49" s="39" t="s">
        <v>178</v>
      </c>
      <c r="B49" s="40" t="s">
        <v>9</v>
      </c>
      <c r="C49" s="42">
        <v>3152000</v>
      </c>
      <c r="D49" s="41">
        <v>2654000</v>
      </c>
      <c r="E49" s="43">
        <v>2760000</v>
      </c>
    </row>
    <row r="50" spans="1:5" ht="21" customHeight="1" x14ac:dyDescent="0.3">
      <c r="A50" s="39" t="s">
        <v>179</v>
      </c>
      <c r="B50" s="40" t="s">
        <v>10</v>
      </c>
      <c r="C50" s="42">
        <f>SUM(C51+C53)</f>
        <v>3276000</v>
      </c>
      <c r="D50" s="42">
        <f>SUM(D51+D53)</f>
        <v>3342000</v>
      </c>
      <c r="E50" s="42">
        <f>SUM(E51+E53)</f>
        <v>3421000</v>
      </c>
    </row>
    <row r="51" spans="1:5" ht="34.5" customHeight="1" x14ac:dyDescent="0.3">
      <c r="A51" s="39" t="s">
        <v>180</v>
      </c>
      <c r="B51" s="40" t="s">
        <v>11</v>
      </c>
      <c r="C51" s="42">
        <f>SUM(C52)</f>
        <v>3251000</v>
      </c>
      <c r="D51" s="42">
        <f>SUM(D52)</f>
        <v>3337000</v>
      </c>
      <c r="E51" s="42">
        <f>SUM(E52)</f>
        <v>3416000</v>
      </c>
    </row>
    <row r="52" spans="1:5" ht="51" customHeight="1" x14ac:dyDescent="0.3">
      <c r="A52" s="39" t="s">
        <v>181</v>
      </c>
      <c r="B52" s="40" t="s">
        <v>12</v>
      </c>
      <c r="C52" s="42">
        <v>3251000</v>
      </c>
      <c r="D52" s="41">
        <v>3337000</v>
      </c>
      <c r="E52" s="43">
        <v>3416000</v>
      </c>
    </row>
    <row r="53" spans="1:5" ht="36.75" customHeight="1" x14ac:dyDescent="0.3">
      <c r="A53" s="47" t="s">
        <v>182</v>
      </c>
      <c r="B53" s="48" t="s">
        <v>51</v>
      </c>
      <c r="C53" s="42">
        <f>SUM(C54)</f>
        <v>25000</v>
      </c>
      <c r="D53" s="42">
        <f>SUM(D54)</f>
        <v>5000</v>
      </c>
      <c r="E53" s="42">
        <f>SUM(E54)</f>
        <v>5000</v>
      </c>
    </row>
    <row r="54" spans="1:5" ht="36" customHeight="1" x14ac:dyDescent="0.3">
      <c r="A54" s="47" t="s">
        <v>183</v>
      </c>
      <c r="B54" s="48" t="s">
        <v>52</v>
      </c>
      <c r="C54" s="42">
        <v>25000</v>
      </c>
      <c r="D54" s="42">
        <v>5000</v>
      </c>
      <c r="E54" s="43">
        <v>5000</v>
      </c>
    </row>
    <row r="55" spans="1:5" ht="47.25" hidden="1" x14ac:dyDescent="0.3">
      <c r="A55" s="39" t="s">
        <v>114</v>
      </c>
      <c r="B55" s="40" t="s">
        <v>13</v>
      </c>
      <c r="C55" s="42">
        <f>SUM(C56+C58)</f>
        <v>0</v>
      </c>
      <c r="D55" s="42">
        <f>SUM(D56+D58)</f>
        <v>0</v>
      </c>
      <c r="E55" s="43"/>
    </row>
    <row r="56" spans="1:5" ht="31.5" hidden="1" x14ac:dyDescent="0.3">
      <c r="A56" s="39" t="s">
        <v>115</v>
      </c>
      <c r="B56" s="40" t="s">
        <v>14</v>
      </c>
      <c r="C56" s="42">
        <f>SUM(C57)</f>
        <v>0</v>
      </c>
      <c r="D56" s="42">
        <f>SUM(D57)</f>
        <v>0</v>
      </c>
      <c r="E56" s="43"/>
    </row>
    <row r="57" spans="1:5" ht="47.25" hidden="1" x14ac:dyDescent="0.3">
      <c r="A57" s="39" t="s">
        <v>116</v>
      </c>
      <c r="B57" s="40" t="s">
        <v>15</v>
      </c>
      <c r="C57" s="42"/>
      <c r="D57" s="41"/>
      <c r="E57" s="43"/>
    </row>
    <row r="58" spans="1:5" ht="32.25" hidden="1" x14ac:dyDescent="0.3">
      <c r="A58" s="49" t="s">
        <v>41</v>
      </c>
      <c r="B58" s="18" t="s">
        <v>42</v>
      </c>
      <c r="C58" s="42">
        <f>SUM(C59+C61)</f>
        <v>0</v>
      </c>
      <c r="D58" s="42">
        <f>SUM(D59+D61)</f>
        <v>0</v>
      </c>
      <c r="E58" s="43"/>
    </row>
    <row r="59" spans="1:5" hidden="1" x14ac:dyDescent="0.3">
      <c r="A59" s="49" t="s">
        <v>43</v>
      </c>
      <c r="B59" s="18" t="s">
        <v>44</v>
      </c>
      <c r="C59" s="42">
        <f>SUM(C60)</f>
        <v>0</v>
      </c>
      <c r="D59" s="42">
        <f>SUM(D60)</f>
        <v>0</v>
      </c>
      <c r="E59" s="43"/>
    </row>
    <row r="60" spans="1:5" ht="31.5" hidden="1" x14ac:dyDescent="0.3">
      <c r="A60" s="49" t="s">
        <v>45</v>
      </c>
      <c r="B60" s="19" t="s">
        <v>46</v>
      </c>
      <c r="C60" s="42"/>
      <c r="D60" s="42"/>
      <c r="E60" s="43"/>
    </row>
    <row r="61" spans="1:5" ht="46.5" hidden="1" customHeight="1" x14ac:dyDescent="0.3">
      <c r="A61" s="49" t="s">
        <v>47</v>
      </c>
      <c r="B61" s="19" t="s">
        <v>48</v>
      </c>
      <c r="C61" s="42">
        <f>SUM(C62)</f>
        <v>0</v>
      </c>
      <c r="D61" s="42">
        <f>SUM(D62)</f>
        <v>0</v>
      </c>
      <c r="E61" s="43"/>
    </row>
    <row r="62" spans="1:5" ht="65.25" hidden="1" customHeight="1" x14ac:dyDescent="0.3">
      <c r="A62" s="50" t="s">
        <v>49</v>
      </c>
      <c r="B62" s="20" t="s">
        <v>50</v>
      </c>
      <c r="C62" s="42"/>
      <c r="D62" s="42"/>
      <c r="E62" s="43"/>
    </row>
    <row r="63" spans="1:5" ht="47.25" x14ac:dyDescent="0.3">
      <c r="A63" s="39" t="s">
        <v>184</v>
      </c>
      <c r="B63" s="40" t="s">
        <v>16</v>
      </c>
      <c r="C63" s="42">
        <f>C64+C75</f>
        <v>19925660</v>
      </c>
      <c r="D63" s="42">
        <f t="shared" ref="D63:E63" si="4">D64+D75</f>
        <v>16029800</v>
      </c>
      <c r="E63" s="42">
        <f t="shared" si="4"/>
        <v>16395400</v>
      </c>
    </row>
    <row r="64" spans="1:5" ht="96.75" customHeight="1" x14ac:dyDescent="0.3">
      <c r="A64" s="39" t="s">
        <v>185</v>
      </c>
      <c r="B64" s="40" t="s">
        <v>66</v>
      </c>
      <c r="C64" s="42">
        <f>C65+C69+C71</f>
        <v>19863160</v>
      </c>
      <c r="D64" s="42">
        <f t="shared" ref="D64:E64" si="5">D65+D69+D71</f>
        <v>15967300</v>
      </c>
      <c r="E64" s="42">
        <f t="shared" si="5"/>
        <v>16332900</v>
      </c>
    </row>
    <row r="65" spans="1:5" ht="63" x14ac:dyDescent="0.3">
      <c r="A65" s="39" t="s">
        <v>186</v>
      </c>
      <c r="B65" s="40" t="s">
        <v>17</v>
      </c>
      <c r="C65" s="42">
        <f>C66+C67+C68</f>
        <v>19853060</v>
      </c>
      <c r="D65" s="42">
        <f>D66+D67+D68</f>
        <v>15957200</v>
      </c>
      <c r="E65" s="42">
        <f>E66+E67+E68</f>
        <v>16322800</v>
      </c>
    </row>
    <row r="66" spans="1:5" ht="97.5" customHeight="1" x14ac:dyDescent="0.3">
      <c r="A66" s="39" t="s">
        <v>187</v>
      </c>
      <c r="B66" s="40" t="s">
        <v>131</v>
      </c>
      <c r="C66" s="42">
        <v>17253060</v>
      </c>
      <c r="D66" s="42">
        <v>13304500</v>
      </c>
      <c r="E66" s="42">
        <v>13635800</v>
      </c>
    </row>
    <row r="67" spans="1:5" ht="78.75" hidden="1" x14ac:dyDescent="0.3">
      <c r="A67" s="39" t="s">
        <v>38</v>
      </c>
      <c r="B67" s="40" t="s">
        <v>67</v>
      </c>
      <c r="C67" s="42"/>
      <c r="D67" s="41"/>
      <c r="E67" s="43"/>
    </row>
    <row r="68" spans="1:5" ht="82.5" customHeight="1" x14ac:dyDescent="0.3">
      <c r="A68" s="39" t="s">
        <v>188</v>
      </c>
      <c r="B68" s="40" t="s">
        <v>68</v>
      </c>
      <c r="C68" s="42">
        <v>2600000</v>
      </c>
      <c r="D68" s="42">
        <v>2652700</v>
      </c>
      <c r="E68" s="43">
        <v>2687000</v>
      </c>
    </row>
    <row r="69" spans="1:5" ht="80.25" customHeight="1" x14ac:dyDescent="0.3">
      <c r="A69" s="39" t="s">
        <v>189</v>
      </c>
      <c r="B69" s="40" t="s">
        <v>18</v>
      </c>
      <c r="C69" s="42">
        <f>SUM(C70)</f>
        <v>10100</v>
      </c>
      <c r="D69" s="42">
        <f>SUM(D70)</f>
        <v>10100</v>
      </c>
      <c r="E69" s="42">
        <f>SUM(E70)</f>
        <v>10100</v>
      </c>
    </row>
    <row r="70" spans="1:5" ht="78.75" x14ac:dyDescent="0.3">
      <c r="A70" s="39" t="s">
        <v>211</v>
      </c>
      <c r="B70" s="40" t="s">
        <v>19</v>
      </c>
      <c r="C70" s="42">
        <v>10100</v>
      </c>
      <c r="D70" s="41">
        <v>10100</v>
      </c>
      <c r="E70" s="43">
        <v>10100</v>
      </c>
    </row>
    <row r="71" spans="1:5" ht="51.75" hidden="1" customHeight="1" x14ac:dyDescent="0.3">
      <c r="A71" s="47" t="s">
        <v>315</v>
      </c>
      <c r="B71" s="51" t="s">
        <v>133</v>
      </c>
      <c r="C71" s="42">
        <f>C72</f>
        <v>0</v>
      </c>
      <c r="D71" s="42">
        <f>D72</f>
        <v>0</v>
      </c>
      <c r="E71" s="42">
        <f>E72</f>
        <v>0</v>
      </c>
    </row>
    <row r="72" spans="1:5" ht="51" hidden="1" customHeight="1" x14ac:dyDescent="0.3">
      <c r="A72" s="47" t="s">
        <v>314</v>
      </c>
      <c r="B72" s="51" t="s">
        <v>134</v>
      </c>
      <c r="C72" s="42">
        <f>C74</f>
        <v>0</v>
      </c>
      <c r="D72" s="42">
        <f>D73+D74</f>
        <v>0</v>
      </c>
      <c r="E72" s="42">
        <f>E73+E74</f>
        <v>0</v>
      </c>
    </row>
    <row r="73" spans="1:5" ht="132.75" hidden="1" customHeight="1" x14ac:dyDescent="0.3">
      <c r="A73" s="47" t="s">
        <v>150</v>
      </c>
      <c r="B73" s="51" t="s">
        <v>137</v>
      </c>
      <c r="C73" s="42"/>
      <c r="D73" s="42"/>
      <c r="E73" s="43"/>
    </row>
    <row r="74" spans="1:5" ht="132.75" hidden="1" customHeight="1" x14ac:dyDescent="0.3">
      <c r="A74" s="47" t="s">
        <v>313</v>
      </c>
      <c r="B74" s="51" t="s">
        <v>147</v>
      </c>
      <c r="C74" s="42"/>
      <c r="D74" s="42"/>
      <c r="E74" s="43"/>
    </row>
    <row r="75" spans="1:5" ht="81" customHeight="1" x14ac:dyDescent="0.3">
      <c r="A75" s="47" t="s">
        <v>190</v>
      </c>
      <c r="B75" s="51" t="s">
        <v>138</v>
      </c>
      <c r="C75" s="42">
        <f t="shared" ref="C75:E76" si="6">C76</f>
        <v>62500</v>
      </c>
      <c r="D75" s="42">
        <f t="shared" si="6"/>
        <v>62500</v>
      </c>
      <c r="E75" s="42">
        <f t="shared" si="6"/>
        <v>62500</v>
      </c>
    </row>
    <row r="76" spans="1:5" ht="78" customHeight="1" x14ac:dyDescent="0.3">
      <c r="A76" s="47" t="s">
        <v>191</v>
      </c>
      <c r="B76" s="51" t="s">
        <v>139</v>
      </c>
      <c r="C76" s="42">
        <f t="shared" si="6"/>
        <v>62500</v>
      </c>
      <c r="D76" s="42">
        <f t="shared" si="6"/>
        <v>62500</v>
      </c>
      <c r="E76" s="42">
        <f t="shared" si="6"/>
        <v>62500</v>
      </c>
    </row>
    <row r="77" spans="1:5" ht="82.5" customHeight="1" x14ac:dyDescent="0.3">
      <c r="A77" s="47" t="s">
        <v>212</v>
      </c>
      <c r="B77" s="51" t="s">
        <v>140</v>
      </c>
      <c r="C77" s="42">
        <v>62500</v>
      </c>
      <c r="D77" s="42">
        <v>62500</v>
      </c>
      <c r="E77" s="43">
        <v>62500</v>
      </c>
    </row>
    <row r="78" spans="1:5" ht="31.5" x14ac:dyDescent="0.3">
      <c r="A78" s="39" t="s">
        <v>192</v>
      </c>
      <c r="B78" s="40" t="s">
        <v>20</v>
      </c>
      <c r="C78" s="42">
        <f>SUM(C79)</f>
        <v>460000</v>
      </c>
      <c r="D78" s="42">
        <f>SUM(D79)</f>
        <v>145000</v>
      </c>
      <c r="E78" s="42">
        <f>SUM(E79)</f>
        <v>145000</v>
      </c>
    </row>
    <row r="79" spans="1:5" ht="21.75" customHeight="1" x14ac:dyDescent="0.3">
      <c r="A79" s="39" t="s">
        <v>193</v>
      </c>
      <c r="B79" s="40" t="s">
        <v>21</v>
      </c>
      <c r="C79" s="42">
        <f>C80+C82+C83+C86</f>
        <v>460000</v>
      </c>
      <c r="D79" s="42">
        <f>SUM(D80:D83)</f>
        <v>145000</v>
      </c>
      <c r="E79" s="42">
        <f>SUM(E80:E83)</f>
        <v>145000</v>
      </c>
    </row>
    <row r="80" spans="1:5" ht="31.5" x14ac:dyDescent="0.3">
      <c r="A80" s="39" t="s">
        <v>194</v>
      </c>
      <c r="B80" s="40" t="s">
        <v>22</v>
      </c>
      <c r="C80" s="42">
        <v>105500</v>
      </c>
      <c r="D80" s="42">
        <v>56000</v>
      </c>
      <c r="E80" s="42">
        <v>56000</v>
      </c>
    </row>
    <row r="81" spans="1:5" ht="31.5" hidden="1" x14ac:dyDescent="0.3">
      <c r="A81" s="39" t="s">
        <v>195</v>
      </c>
      <c r="B81" s="40" t="s">
        <v>23</v>
      </c>
      <c r="C81" s="42"/>
      <c r="D81" s="41">
        <v>0</v>
      </c>
      <c r="E81" s="43"/>
    </row>
    <row r="82" spans="1:5" ht="22.5" customHeight="1" x14ac:dyDescent="0.3">
      <c r="A82" s="39" t="s">
        <v>196</v>
      </c>
      <c r="B82" s="40" t="s">
        <v>24</v>
      </c>
      <c r="C82" s="42">
        <v>30300</v>
      </c>
      <c r="D82" s="42">
        <v>3100</v>
      </c>
      <c r="E82" s="42">
        <v>3100</v>
      </c>
    </row>
    <row r="83" spans="1:5" ht="22.5" customHeight="1" x14ac:dyDescent="0.3">
      <c r="A83" s="39" t="s">
        <v>197</v>
      </c>
      <c r="B83" s="40" t="s">
        <v>25</v>
      </c>
      <c r="C83" s="42">
        <f>C84+C85</f>
        <v>324100</v>
      </c>
      <c r="D83" s="42">
        <f t="shared" ref="D83:E83" si="7">D84+D85</f>
        <v>85900</v>
      </c>
      <c r="E83" s="42">
        <f t="shared" si="7"/>
        <v>85900</v>
      </c>
    </row>
    <row r="84" spans="1:5" x14ac:dyDescent="0.3">
      <c r="A84" s="39" t="s">
        <v>198</v>
      </c>
      <c r="B84" s="40" t="s">
        <v>141</v>
      </c>
      <c r="C84" s="42">
        <v>-50900</v>
      </c>
      <c r="D84" s="42">
        <v>85900</v>
      </c>
      <c r="E84" s="42">
        <v>85900</v>
      </c>
    </row>
    <row r="85" spans="1:5" x14ac:dyDescent="0.3">
      <c r="A85" s="39" t="s">
        <v>262</v>
      </c>
      <c r="B85" s="40" t="s">
        <v>263</v>
      </c>
      <c r="C85" s="42">
        <v>375000</v>
      </c>
      <c r="D85" s="42"/>
      <c r="E85" s="52"/>
    </row>
    <row r="86" spans="1:5" ht="47.25" x14ac:dyDescent="0.3">
      <c r="A86" s="39" t="s">
        <v>264</v>
      </c>
      <c r="B86" s="40" t="s">
        <v>265</v>
      </c>
      <c r="C86" s="42">
        <v>100</v>
      </c>
      <c r="D86" s="42"/>
      <c r="E86" s="52"/>
    </row>
    <row r="87" spans="1:5" ht="33.75" customHeight="1" x14ac:dyDescent="0.3">
      <c r="A87" s="39" t="s">
        <v>199</v>
      </c>
      <c r="B87" s="40" t="s">
        <v>26</v>
      </c>
      <c r="C87" s="42">
        <f>SUM(C88+C91)</f>
        <v>201800</v>
      </c>
      <c r="D87" s="42">
        <f>SUM(D88+D91)</f>
        <v>201800</v>
      </c>
      <c r="E87" s="42">
        <f>SUM(E88+E91)</f>
        <v>201800</v>
      </c>
    </row>
    <row r="88" spans="1:5" ht="22.5" hidden="1" customHeight="1" x14ac:dyDescent="0.3">
      <c r="A88" s="39" t="s">
        <v>53</v>
      </c>
      <c r="B88" s="40" t="s">
        <v>56</v>
      </c>
      <c r="C88" s="42">
        <f>SUM(C89)</f>
        <v>0</v>
      </c>
      <c r="D88" s="42">
        <f>SUM(D89)</f>
        <v>0</v>
      </c>
      <c r="E88" s="43"/>
    </row>
    <row r="89" spans="1:5" ht="52.5" hidden="1" customHeight="1" x14ac:dyDescent="0.3">
      <c r="A89" s="39" t="s">
        <v>54</v>
      </c>
      <c r="B89" s="40" t="s">
        <v>57</v>
      </c>
      <c r="C89" s="42">
        <f>SUM(C90)</f>
        <v>0</v>
      </c>
      <c r="D89" s="42">
        <f>SUM(D90)</f>
        <v>0</v>
      </c>
      <c r="E89" s="43"/>
    </row>
    <row r="90" spans="1:5" ht="70.5" hidden="1" customHeight="1" x14ac:dyDescent="0.3">
      <c r="A90" s="39" t="s">
        <v>55</v>
      </c>
      <c r="B90" s="40" t="s">
        <v>58</v>
      </c>
      <c r="C90" s="42"/>
      <c r="D90" s="42"/>
      <c r="E90" s="43"/>
    </row>
    <row r="91" spans="1:5" ht="18.75" customHeight="1" x14ac:dyDescent="0.3">
      <c r="A91" s="39" t="s">
        <v>200</v>
      </c>
      <c r="B91" s="40" t="s">
        <v>27</v>
      </c>
      <c r="C91" s="42">
        <f>C92+C94</f>
        <v>201800</v>
      </c>
      <c r="D91" s="42">
        <f t="shared" ref="C91:E92" si="8">SUM(D92)</f>
        <v>201800</v>
      </c>
      <c r="E91" s="42">
        <f t="shared" si="8"/>
        <v>201800</v>
      </c>
    </row>
    <row r="92" spans="1:5" ht="37.5" customHeight="1" x14ac:dyDescent="0.3">
      <c r="A92" s="39" t="s">
        <v>276</v>
      </c>
      <c r="B92" s="40" t="s">
        <v>277</v>
      </c>
      <c r="C92" s="42">
        <f t="shared" si="8"/>
        <v>195800</v>
      </c>
      <c r="D92" s="42">
        <f t="shared" si="8"/>
        <v>201800</v>
      </c>
      <c r="E92" s="42">
        <f t="shared" si="8"/>
        <v>201800</v>
      </c>
    </row>
    <row r="93" spans="1:5" ht="47.25" x14ac:dyDescent="0.3">
      <c r="A93" s="39" t="s">
        <v>278</v>
      </c>
      <c r="B93" s="40" t="s">
        <v>279</v>
      </c>
      <c r="C93" s="42">
        <v>195800</v>
      </c>
      <c r="D93" s="41">
        <v>201800</v>
      </c>
      <c r="E93" s="43">
        <v>201800</v>
      </c>
    </row>
    <row r="94" spans="1:5" ht="21.75" customHeight="1" x14ac:dyDescent="0.3">
      <c r="A94" s="39" t="s">
        <v>366</v>
      </c>
      <c r="B94" s="40" t="s">
        <v>367</v>
      </c>
      <c r="C94" s="42">
        <f>C95</f>
        <v>6000</v>
      </c>
      <c r="D94" s="42"/>
      <c r="E94" s="52"/>
    </row>
    <row r="95" spans="1:5" ht="39" customHeight="1" x14ac:dyDescent="0.3">
      <c r="A95" s="39" t="s">
        <v>368</v>
      </c>
      <c r="B95" s="40" t="s">
        <v>369</v>
      </c>
      <c r="C95" s="42">
        <v>6000</v>
      </c>
      <c r="D95" s="42"/>
      <c r="E95" s="52"/>
    </row>
    <row r="96" spans="1:5" ht="31.5" x14ac:dyDescent="0.3">
      <c r="A96" s="39" t="s">
        <v>201</v>
      </c>
      <c r="B96" s="40" t="s">
        <v>28</v>
      </c>
      <c r="C96" s="42">
        <f>SUM(C97+C100)</f>
        <v>6780000</v>
      </c>
      <c r="D96" s="42">
        <f>SUM(D97+D100)</f>
        <v>2770000</v>
      </c>
      <c r="E96" s="42">
        <f>SUM(E97+E100)</f>
        <v>2770000</v>
      </c>
    </row>
    <row r="97" spans="1:5" ht="81.75" customHeight="1" x14ac:dyDescent="0.3">
      <c r="A97" s="39" t="s">
        <v>316</v>
      </c>
      <c r="B97" s="40" t="s">
        <v>92</v>
      </c>
      <c r="C97" s="42">
        <f t="shared" ref="C97:E98" si="9">C98</f>
        <v>100000</v>
      </c>
      <c r="D97" s="42">
        <f t="shared" si="9"/>
        <v>0</v>
      </c>
      <c r="E97" s="42">
        <f t="shared" si="9"/>
        <v>0</v>
      </c>
    </row>
    <row r="98" spans="1:5" ht="99" customHeight="1" x14ac:dyDescent="0.3">
      <c r="A98" s="39" t="s">
        <v>202</v>
      </c>
      <c r="B98" s="40" t="s">
        <v>93</v>
      </c>
      <c r="C98" s="42">
        <f t="shared" si="9"/>
        <v>100000</v>
      </c>
      <c r="D98" s="42">
        <f t="shared" si="9"/>
        <v>0</v>
      </c>
      <c r="E98" s="42">
        <f t="shared" si="9"/>
        <v>0</v>
      </c>
    </row>
    <row r="99" spans="1:5" ht="99.75" customHeight="1" x14ac:dyDescent="0.3">
      <c r="A99" s="39" t="s">
        <v>203</v>
      </c>
      <c r="B99" s="40" t="s">
        <v>142</v>
      </c>
      <c r="C99" s="42">
        <v>100000</v>
      </c>
      <c r="D99" s="42">
        <v>0</v>
      </c>
      <c r="E99" s="43">
        <v>0</v>
      </c>
    </row>
    <row r="100" spans="1:5" ht="31.5" x14ac:dyDescent="0.3">
      <c r="A100" s="39" t="s">
        <v>204</v>
      </c>
      <c r="B100" s="40" t="s">
        <v>117</v>
      </c>
      <c r="C100" s="42">
        <f>C101+C104</f>
        <v>6680000</v>
      </c>
      <c r="D100" s="42">
        <f t="shared" ref="D100:E100" si="10">SUM(D101)</f>
        <v>2770000</v>
      </c>
      <c r="E100" s="42">
        <f t="shared" si="10"/>
        <v>2770000</v>
      </c>
    </row>
    <row r="101" spans="1:5" ht="39.75" customHeight="1" x14ac:dyDescent="0.3">
      <c r="A101" s="39" t="s">
        <v>205</v>
      </c>
      <c r="B101" s="40" t="s">
        <v>29</v>
      </c>
      <c r="C101" s="42">
        <f>SUM(C102:C103)</f>
        <v>6660000</v>
      </c>
      <c r="D101" s="42">
        <f>SUM(D102:D103)</f>
        <v>2770000</v>
      </c>
      <c r="E101" s="42">
        <f>SUM(E102:E103)</f>
        <v>2770000</v>
      </c>
    </row>
    <row r="102" spans="1:5" ht="69" customHeight="1" x14ac:dyDescent="0.3">
      <c r="A102" s="39" t="s">
        <v>206</v>
      </c>
      <c r="B102" s="40" t="s">
        <v>132</v>
      </c>
      <c r="C102" s="42">
        <v>6160000</v>
      </c>
      <c r="D102" s="41">
        <v>2270000</v>
      </c>
      <c r="E102" s="43">
        <v>2270000</v>
      </c>
    </row>
    <row r="103" spans="1:5" ht="53.25" customHeight="1" x14ac:dyDescent="0.3">
      <c r="A103" s="39" t="s">
        <v>207</v>
      </c>
      <c r="B103" s="40" t="s">
        <v>69</v>
      </c>
      <c r="C103" s="42">
        <v>500000</v>
      </c>
      <c r="D103" s="42">
        <v>500000</v>
      </c>
      <c r="E103" s="43">
        <v>500000</v>
      </c>
    </row>
    <row r="104" spans="1:5" ht="52.5" customHeight="1" x14ac:dyDescent="0.3">
      <c r="A104" s="39" t="s">
        <v>266</v>
      </c>
      <c r="B104" s="40" t="s">
        <v>267</v>
      </c>
      <c r="C104" s="42">
        <f>C105</f>
        <v>20000</v>
      </c>
      <c r="D104" s="42"/>
      <c r="E104" s="52"/>
    </row>
    <row r="105" spans="1:5" ht="66.75" customHeight="1" x14ac:dyDescent="0.3">
      <c r="A105" s="39" t="s">
        <v>268</v>
      </c>
      <c r="B105" s="40" t="s">
        <v>269</v>
      </c>
      <c r="C105" s="42">
        <v>20000</v>
      </c>
      <c r="D105" s="42"/>
      <c r="E105" s="52"/>
    </row>
    <row r="106" spans="1:5" ht="16.5" customHeight="1" x14ac:dyDescent="0.3">
      <c r="A106" s="39" t="s">
        <v>208</v>
      </c>
      <c r="B106" s="40" t="s">
        <v>30</v>
      </c>
      <c r="C106" s="42">
        <f>SUM(C107)</f>
        <v>317500</v>
      </c>
      <c r="D106" s="42">
        <f t="shared" ref="D106:E107" si="11">SUM(D107)</f>
        <v>296300</v>
      </c>
      <c r="E106" s="42">
        <f t="shared" si="11"/>
        <v>257000</v>
      </c>
    </row>
    <row r="107" spans="1:5" ht="47.25" x14ac:dyDescent="0.3">
      <c r="A107" s="39" t="s">
        <v>209</v>
      </c>
      <c r="B107" s="40" t="s">
        <v>282</v>
      </c>
      <c r="C107" s="42">
        <f>SUM(C108)</f>
        <v>317500</v>
      </c>
      <c r="D107" s="42">
        <f t="shared" si="11"/>
        <v>296300</v>
      </c>
      <c r="E107" s="42">
        <f t="shared" si="11"/>
        <v>257000</v>
      </c>
    </row>
    <row r="108" spans="1:5" ht="47.25" x14ac:dyDescent="0.3">
      <c r="A108" s="39" t="s">
        <v>210</v>
      </c>
      <c r="B108" s="40" t="s">
        <v>31</v>
      </c>
      <c r="C108" s="42">
        <v>317500</v>
      </c>
      <c r="D108" s="41">
        <v>296300</v>
      </c>
      <c r="E108" s="43">
        <v>257000</v>
      </c>
    </row>
    <row r="109" spans="1:5" ht="19.5" customHeight="1" x14ac:dyDescent="0.3">
      <c r="A109" s="39" t="s">
        <v>296</v>
      </c>
      <c r="B109" s="40" t="s">
        <v>32</v>
      </c>
      <c r="C109" s="42">
        <f>C110+C134+C136+C138+C141</f>
        <v>1074200</v>
      </c>
      <c r="D109" s="42">
        <f t="shared" ref="D109:E109" si="12">D110+D134+D136+D138+D141</f>
        <v>371200</v>
      </c>
      <c r="E109" s="42">
        <f t="shared" si="12"/>
        <v>371200</v>
      </c>
    </row>
    <row r="110" spans="1:5" ht="37.5" customHeight="1" x14ac:dyDescent="0.3">
      <c r="A110" s="39" t="s">
        <v>295</v>
      </c>
      <c r="B110" s="40" t="s">
        <v>294</v>
      </c>
      <c r="C110" s="42">
        <f>C111+C113+C115+C117+C120+C122+C124+C126+C128+C130+C132</f>
        <v>826710</v>
      </c>
      <c r="D110" s="42">
        <f t="shared" ref="D110:E110" si="13">D111+D113+D115+D117+D120+D122+D124+D126+D128+D130</f>
        <v>306200</v>
      </c>
      <c r="E110" s="42">
        <f t="shared" si="13"/>
        <v>306200</v>
      </c>
    </row>
    <row r="111" spans="1:5" ht="63" customHeight="1" x14ac:dyDescent="0.3">
      <c r="A111" s="39" t="s">
        <v>336</v>
      </c>
      <c r="B111" s="40" t="s">
        <v>337</v>
      </c>
      <c r="C111" s="42">
        <f>C112</f>
        <v>55500</v>
      </c>
      <c r="D111" s="42">
        <f t="shared" ref="D111:E111" si="14">D112</f>
        <v>5500</v>
      </c>
      <c r="E111" s="42">
        <f t="shared" si="14"/>
        <v>5500</v>
      </c>
    </row>
    <row r="112" spans="1:5" ht="84" customHeight="1" x14ac:dyDescent="0.3">
      <c r="A112" s="39" t="s">
        <v>338</v>
      </c>
      <c r="B112" s="40" t="s">
        <v>339</v>
      </c>
      <c r="C112" s="42">
        <v>55500</v>
      </c>
      <c r="D112" s="42">
        <v>5500</v>
      </c>
      <c r="E112" s="42">
        <v>5500</v>
      </c>
    </row>
    <row r="113" spans="1:5" ht="87" customHeight="1" x14ac:dyDescent="0.3">
      <c r="A113" s="39" t="s">
        <v>340</v>
      </c>
      <c r="B113" s="40" t="s">
        <v>341</v>
      </c>
      <c r="C113" s="42">
        <f>C114</f>
        <v>35000</v>
      </c>
      <c r="D113" s="42">
        <f t="shared" ref="D113:E113" si="15">D114</f>
        <v>8000</v>
      </c>
      <c r="E113" s="42">
        <f t="shared" si="15"/>
        <v>8000</v>
      </c>
    </row>
    <row r="114" spans="1:5" ht="99.75" customHeight="1" x14ac:dyDescent="0.3">
      <c r="A114" s="39" t="s">
        <v>342</v>
      </c>
      <c r="B114" s="40" t="s">
        <v>343</v>
      </c>
      <c r="C114" s="42">
        <v>35000</v>
      </c>
      <c r="D114" s="42">
        <v>8000</v>
      </c>
      <c r="E114" s="42">
        <v>8000</v>
      </c>
    </row>
    <row r="115" spans="1:5" ht="67.5" customHeight="1" x14ac:dyDescent="0.3">
      <c r="A115" s="47" t="s">
        <v>293</v>
      </c>
      <c r="B115" s="35" t="s">
        <v>292</v>
      </c>
      <c r="C115" s="42">
        <f>C116</f>
        <v>23500</v>
      </c>
      <c r="D115" s="42">
        <f t="shared" ref="D115:E115" si="16">D116</f>
        <v>500</v>
      </c>
      <c r="E115" s="42">
        <f t="shared" si="16"/>
        <v>500</v>
      </c>
    </row>
    <row r="116" spans="1:5" ht="81.75" customHeight="1" x14ac:dyDescent="0.3">
      <c r="A116" s="53" t="s">
        <v>291</v>
      </c>
      <c r="B116" s="35" t="s">
        <v>290</v>
      </c>
      <c r="C116" s="42">
        <v>23500</v>
      </c>
      <c r="D116" s="41">
        <v>500</v>
      </c>
      <c r="E116" s="43">
        <v>500</v>
      </c>
    </row>
    <row r="117" spans="1:5" ht="65.25" customHeight="1" x14ac:dyDescent="0.3">
      <c r="A117" s="53" t="s">
        <v>299</v>
      </c>
      <c r="B117" s="35" t="s">
        <v>298</v>
      </c>
      <c r="C117" s="42">
        <f>C118+C119</f>
        <v>118000</v>
      </c>
      <c r="D117" s="42">
        <f t="shared" ref="D117:E117" si="17">D118+D119</f>
        <v>85000</v>
      </c>
      <c r="E117" s="42">
        <f t="shared" si="17"/>
        <v>85000</v>
      </c>
    </row>
    <row r="118" spans="1:5" ht="95.25" customHeight="1" x14ac:dyDescent="0.3">
      <c r="A118" s="53" t="s">
        <v>300</v>
      </c>
      <c r="B118" s="35" t="s">
        <v>297</v>
      </c>
      <c r="C118" s="42">
        <v>93000</v>
      </c>
      <c r="D118" s="41">
        <v>60000</v>
      </c>
      <c r="E118" s="43">
        <v>60000</v>
      </c>
    </row>
    <row r="119" spans="1:5" ht="81.75" customHeight="1" x14ac:dyDescent="0.3">
      <c r="A119" s="53" t="s">
        <v>378</v>
      </c>
      <c r="B119" s="35" t="s">
        <v>379</v>
      </c>
      <c r="C119" s="42">
        <v>25000</v>
      </c>
      <c r="D119" s="42">
        <v>25000</v>
      </c>
      <c r="E119" s="52">
        <v>25000</v>
      </c>
    </row>
    <row r="120" spans="1:5" ht="63" hidden="1" x14ac:dyDescent="0.3">
      <c r="A120" s="53" t="s">
        <v>304</v>
      </c>
      <c r="B120" s="35" t="s">
        <v>303</v>
      </c>
      <c r="C120" s="42">
        <f>C121</f>
        <v>0</v>
      </c>
      <c r="D120" s="42">
        <f t="shared" ref="D120:E120" si="18">D121</f>
        <v>0</v>
      </c>
      <c r="E120" s="42">
        <f t="shared" si="18"/>
        <v>0</v>
      </c>
    </row>
    <row r="121" spans="1:5" ht="101.25" hidden="1" customHeight="1" x14ac:dyDescent="0.3">
      <c r="A121" s="53" t="s">
        <v>301</v>
      </c>
      <c r="B121" s="35" t="s">
        <v>302</v>
      </c>
      <c r="C121" s="42"/>
      <c r="D121" s="42"/>
      <c r="E121" s="43"/>
    </row>
    <row r="122" spans="1:5" ht="84" customHeight="1" x14ac:dyDescent="0.3">
      <c r="A122" s="53" t="s">
        <v>344</v>
      </c>
      <c r="B122" s="35" t="s">
        <v>345</v>
      </c>
      <c r="C122" s="42">
        <f>C123</f>
        <v>15000</v>
      </c>
      <c r="D122" s="42">
        <f>D123</f>
        <v>15000</v>
      </c>
      <c r="E122" s="42">
        <f>E123</f>
        <v>15000</v>
      </c>
    </row>
    <row r="123" spans="1:5" ht="99" customHeight="1" x14ac:dyDescent="0.3">
      <c r="A123" s="53" t="s">
        <v>346</v>
      </c>
      <c r="B123" s="35" t="s">
        <v>347</v>
      </c>
      <c r="C123" s="42">
        <v>15000</v>
      </c>
      <c r="D123" s="42">
        <v>15000</v>
      </c>
      <c r="E123" s="52">
        <v>15000</v>
      </c>
    </row>
    <row r="124" spans="1:5" ht="66.75" customHeight="1" x14ac:dyDescent="0.3">
      <c r="A124" s="53" t="s">
        <v>348</v>
      </c>
      <c r="B124" s="35" t="s">
        <v>349</v>
      </c>
      <c r="C124" s="42">
        <f>C125</f>
        <v>266000</v>
      </c>
      <c r="D124" s="42">
        <f t="shared" ref="D124:E124" si="19">D125</f>
        <v>3000</v>
      </c>
      <c r="E124" s="42">
        <f t="shared" si="19"/>
        <v>3000</v>
      </c>
    </row>
    <row r="125" spans="1:5" ht="101.25" customHeight="1" x14ac:dyDescent="0.3">
      <c r="A125" s="53" t="s">
        <v>350</v>
      </c>
      <c r="B125" s="35" t="s">
        <v>351</v>
      </c>
      <c r="C125" s="42">
        <v>266000</v>
      </c>
      <c r="D125" s="42">
        <v>3000</v>
      </c>
      <c r="E125" s="52">
        <v>3000</v>
      </c>
    </row>
    <row r="126" spans="1:5" ht="67.5" customHeight="1" x14ac:dyDescent="0.3">
      <c r="A126" s="53" t="s">
        <v>352</v>
      </c>
      <c r="B126" s="35" t="s">
        <v>353</v>
      </c>
      <c r="C126" s="42">
        <f>C127</f>
        <v>9000</v>
      </c>
      <c r="D126" s="42">
        <f t="shared" ref="D126:E126" si="20">D127</f>
        <v>9000</v>
      </c>
      <c r="E126" s="42">
        <f t="shared" si="20"/>
        <v>9000</v>
      </c>
    </row>
    <row r="127" spans="1:5" ht="96.75" customHeight="1" x14ac:dyDescent="0.3">
      <c r="A127" s="53" t="s">
        <v>354</v>
      </c>
      <c r="B127" s="35" t="s">
        <v>355</v>
      </c>
      <c r="C127" s="42">
        <v>9000</v>
      </c>
      <c r="D127" s="42">
        <v>9000</v>
      </c>
      <c r="E127" s="52">
        <v>9000</v>
      </c>
    </row>
    <row r="128" spans="1:5" ht="69" customHeight="1" x14ac:dyDescent="0.3">
      <c r="A128" s="53" t="s">
        <v>356</v>
      </c>
      <c r="B128" s="35" t="s">
        <v>357</v>
      </c>
      <c r="C128" s="42">
        <f>C129</f>
        <v>40200</v>
      </c>
      <c r="D128" s="42">
        <f t="shared" ref="D128:E128" si="21">D129</f>
        <v>15200</v>
      </c>
      <c r="E128" s="42">
        <f t="shared" si="21"/>
        <v>15200</v>
      </c>
    </row>
    <row r="129" spans="1:5" ht="81" customHeight="1" x14ac:dyDescent="0.3">
      <c r="A129" s="53" t="s">
        <v>358</v>
      </c>
      <c r="B129" s="35" t="s">
        <v>359</v>
      </c>
      <c r="C129" s="42">
        <v>40200</v>
      </c>
      <c r="D129" s="42">
        <v>15200</v>
      </c>
      <c r="E129" s="52">
        <v>15200</v>
      </c>
    </row>
    <row r="130" spans="1:5" ht="66" customHeight="1" x14ac:dyDescent="0.3">
      <c r="A130" s="53" t="s">
        <v>308</v>
      </c>
      <c r="B130" s="35" t="s">
        <v>307</v>
      </c>
      <c r="C130" s="42">
        <f>C131</f>
        <v>201510</v>
      </c>
      <c r="D130" s="42">
        <f t="shared" ref="D130:E130" si="22">D131</f>
        <v>165000</v>
      </c>
      <c r="E130" s="42">
        <f t="shared" si="22"/>
        <v>165000</v>
      </c>
    </row>
    <row r="131" spans="1:5" ht="94.5" x14ac:dyDescent="0.3">
      <c r="A131" s="53" t="s">
        <v>305</v>
      </c>
      <c r="B131" s="35" t="s">
        <v>306</v>
      </c>
      <c r="C131" s="42">
        <v>201510</v>
      </c>
      <c r="D131" s="42">
        <v>165000</v>
      </c>
      <c r="E131" s="43">
        <v>165000</v>
      </c>
    </row>
    <row r="132" spans="1:5" ht="118.5" customHeight="1" x14ac:dyDescent="0.3">
      <c r="A132" s="67" t="s">
        <v>393</v>
      </c>
      <c r="B132" s="40" t="s">
        <v>394</v>
      </c>
      <c r="C132" s="42">
        <f>C133</f>
        <v>63000</v>
      </c>
      <c r="D132" s="42"/>
      <c r="E132" s="52"/>
    </row>
    <row r="133" spans="1:5" ht="146.25" customHeight="1" x14ac:dyDescent="0.3">
      <c r="A133" s="67" t="s">
        <v>395</v>
      </c>
      <c r="B133" s="40" t="s">
        <v>396</v>
      </c>
      <c r="C133" s="42">
        <v>63000</v>
      </c>
      <c r="D133" s="42"/>
      <c r="E133" s="52"/>
    </row>
    <row r="134" spans="1:5" ht="36" customHeight="1" x14ac:dyDescent="0.3">
      <c r="A134" s="53" t="s">
        <v>360</v>
      </c>
      <c r="B134" s="35" t="s">
        <v>361</v>
      </c>
      <c r="C134" s="42">
        <f>C135</f>
        <v>50000</v>
      </c>
      <c r="D134" s="42">
        <f t="shared" ref="D134:E134" si="23">D135</f>
        <v>50000</v>
      </c>
      <c r="E134" s="42">
        <f t="shared" si="23"/>
        <v>50000</v>
      </c>
    </row>
    <row r="135" spans="1:5" ht="63" x14ac:dyDescent="0.3">
      <c r="A135" s="53" t="s">
        <v>362</v>
      </c>
      <c r="B135" s="35" t="s">
        <v>363</v>
      </c>
      <c r="C135" s="42">
        <v>50000</v>
      </c>
      <c r="D135" s="42">
        <v>50000</v>
      </c>
      <c r="E135" s="52">
        <v>50000</v>
      </c>
    </row>
    <row r="136" spans="1:5" ht="38.25" customHeight="1" x14ac:dyDescent="0.3">
      <c r="A136" s="67" t="s">
        <v>397</v>
      </c>
      <c r="B136" s="40" t="s">
        <v>398</v>
      </c>
      <c r="C136" s="42">
        <f>C137</f>
        <v>1390</v>
      </c>
      <c r="D136" s="42">
        <f t="shared" ref="D136:E136" si="24">D137</f>
        <v>0</v>
      </c>
      <c r="E136" s="42">
        <f t="shared" si="24"/>
        <v>0</v>
      </c>
    </row>
    <row r="137" spans="1:5" ht="163.5" customHeight="1" x14ac:dyDescent="0.3">
      <c r="A137" s="67" t="s">
        <v>399</v>
      </c>
      <c r="B137" s="40" t="s">
        <v>400</v>
      </c>
      <c r="C137" s="42">
        <v>1390</v>
      </c>
      <c r="D137" s="42"/>
      <c r="E137" s="43"/>
    </row>
    <row r="138" spans="1:5" ht="81.75" customHeight="1" x14ac:dyDescent="0.3">
      <c r="A138" s="47" t="s">
        <v>318</v>
      </c>
      <c r="B138" s="54" t="s">
        <v>330</v>
      </c>
      <c r="C138" s="42">
        <f>C139+C140</f>
        <v>1100</v>
      </c>
      <c r="D138" s="42"/>
      <c r="E138" s="52"/>
    </row>
    <row r="139" spans="1:5" ht="78.75" customHeight="1" x14ac:dyDescent="0.3">
      <c r="A139" s="47" t="s">
        <v>317</v>
      </c>
      <c r="B139" s="54" t="s">
        <v>331</v>
      </c>
      <c r="C139" s="42">
        <v>1850</v>
      </c>
      <c r="D139" s="42"/>
      <c r="E139" s="52"/>
    </row>
    <row r="140" spans="1:5" ht="87" customHeight="1" x14ac:dyDescent="0.3">
      <c r="A140" s="47" t="s">
        <v>364</v>
      </c>
      <c r="B140" s="35" t="s">
        <v>365</v>
      </c>
      <c r="C140" s="42">
        <v>-750</v>
      </c>
      <c r="D140" s="42"/>
      <c r="E140" s="52"/>
    </row>
    <row r="141" spans="1:5" ht="20.25" customHeight="1" x14ac:dyDescent="0.3">
      <c r="A141" s="47" t="s">
        <v>312</v>
      </c>
      <c r="B141" s="55" t="s">
        <v>311</v>
      </c>
      <c r="C141" s="42">
        <f>C142</f>
        <v>195000</v>
      </c>
      <c r="D141" s="42">
        <f t="shared" ref="D141:E141" si="25">D142</f>
        <v>15000</v>
      </c>
      <c r="E141" s="42">
        <f t="shared" si="25"/>
        <v>15000</v>
      </c>
    </row>
    <row r="142" spans="1:5" ht="99" customHeight="1" x14ac:dyDescent="0.3">
      <c r="A142" s="47" t="s">
        <v>309</v>
      </c>
      <c r="B142" s="35" t="s">
        <v>310</v>
      </c>
      <c r="C142" s="42">
        <v>195000</v>
      </c>
      <c r="D142" s="41">
        <v>15000</v>
      </c>
      <c r="E142" s="43">
        <v>15000</v>
      </c>
    </row>
    <row r="143" spans="1:5" ht="22.5" hidden="1" customHeight="1" x14ac:dyDescent="0.3">
      <c r="A143" s="47" t="s">
        <v>270</v>
      </c>
      <c r="B143" s="35" t="s">
        <v>271</v>
      </c>
      <c r="C143" s="42">
        <f>C144</f>
        <v>0</v>
      </c>
      <c r="D143" s="42"/>
      <c r="E143" s="52"/>
    </row>
    <row r="144" spans="1:5" ht="21" hidden="1" customHeight="1" x14ac:dyDescent="0.3">
      <c r="A144" s="47" t="s">
        <v>272</v>
      </c>
      <c r="B144" s="35" t="s">
        <v>273</v>
      </c>
      <c r="C144" s="42">
        <f>C145</f>
        <v>0</v>
      </c>
      <c r="D144" s="42"/>
      <c r="E144" s="52"/>
    </row>
    <row r="145" spans="1:5" ht="36.75" hidden="1" customHeight="1" x14ac:dyDescent="0.3">
      <c r="A145" s="47" t="s">
        <v>274</v>
      </c>
      <c r="B145" s="35" t="s">
        <v>275</v>
      </c>
      <c r="C145" s="42"/>
      <c r="D145" s="42"/>
      <c r="E145" s="52"/>
    </row>
    <row r="146" spans="1:5" ht="17.25" customHeight="1" x14ac:dyDescent="0.3">
      <c r="A146" s="36" t="s">
        <v>213</v>
      </c>
      <c r="B146" s="37" t="s">
        <v>33</v>
      </c>
      <c r="C146" s="38">
        <f>C147+C214+C217</f>
        <v>376267286.72000003</v>
      </c>
      <c r="D146" s="38">
        <f>D147+D214+D217</f>
        <v>343662548.97000003</v>
      </c>
      <c r="E146" s="38">
        <f>E147+E214+E217</f>
        <v>311667055</v>
      </c>
    </row>
    <row r="147" spans="1:5" ht="47.25" x14ac:dyDescent="0.3">
      <c r="A147" s="36" t="s">
        <v>214</v>
      </c>
      <c r="B147" s="37" t="s">
        <v>34</v>
      </c>
      <c r="C147" s="38">
        <f>C148+C155+C182+C207</f>
        <v>376267286.72000003</v>
      </c>
      <c r="D147" s="38">
        <f>SUM(D148+D155+D182+D207)</f>
        <v>343662548.97000003</v>
      </c>
      <c r="E147" s="38">
        <f>SUM(E148+E155+E182+E207)</f>
        <v>311667055</v>
      </c>
    </row>
    <row r="148" spans="1:5" ht="31.5" x14ac:dyDescent="0.3">
      <c r="A148" s="39" t="s">
        <v>235</v>
      </c>
      <c r="B148" s="40" t="s">
        <v>118</v>
      </c>
      <c r="C148" s="42">
        <f>C149+C151+C153</f>
        <v>56570353</v>
      </c>
      <c r="D148" s="42">
        <f>D149+D151</f>
        <v>50211000</v>
      </c>
      <c r="E148" s="42">
        <f>E149+E151</f>
        <v>19580000</v>
      </c>
    </row>
    <row r="149" spans="1:5" ht="24" customHeight="1" x14ac:dyDescent="0.3">
      <c r="A149" s="39" t="s">
        <v>234</v>
      </c>
      <c r="B149" s="40" t="s">
        <v>119</v>
      </c>
      <c r="C149" s="42">
        <f>C150</f>
        <v>50149000</v>
      </c>
      <c r="D149" s="42">
        <f>D150</f>
        <v>50211000</v>
      </c>
      <c r="E149" s="42">
        <f>E150</f>
        <v>19580000</v>
      </c>
    </row>
    <row r="150" spans="1:5" ht="47.25" x14ac:dyDescent="0.3">
      <c r="A150" s="39" t="s">
        <v>233</v>
      </c>
      <c r="B150" s="40" t="s">
        <v>283</v>
      </c>
      <c r="C150" s="42">
        <v>50149000</v>
      </c>
      <c r="D150" s="41">
        <v>50211000</v>
      </c>
      <c r="E150" s="43">
        <v>19580000</v>
      </c>
    </row>
    <row r="151" spans="1:5" ht="31.5" x14ac:dyDescent="0.3">
      <c r="A151" s="39" t="s">
        <v>232</v>
      </c>
      <c r="B151" s="40" t="s">
        <v>120</v>
      </c>
      <c r="C151" s="42">
        <f>C152</f>
        <v>6421353</v>
      </c>
      <c r="D151" s="42">
        <f>D152</f>
        <v>0</v>
      </c>
      <c r="E151" s="42">
        <f>E152</f>
        <v>0</v>
      </c>
    </row>
    <row r="152" spans="1:5" ht="35.25" customHeight="1" x14ac:dyDescent="0.3">
      <c r="A152" s="39" t="s">
        <v>231</v>
      </c>
      <c r="B152" s="40" t="s">
        <v>121</v>
      </c>
      <c r="C152" s="42">
        <v>6421353</v>
      </c>
      <c r="D152" s="41">
        <v>0</v>
      </c>
      <c r="E152" s="43">
        <v>0</v>
      </c>
    </row>
    <row r="153" spans="1:5" ht="121.5" hidden="1" customHeight="1" x14ac:dyDescent="0.3">
      <c r="A153" s="39" t="s">
        <v>374</v>
      </c>
      <c r="B153" s="40" t="s">
        <v>376</v>
      </c>
      <c r="C153" s="42">
        <f>C154</f>
        <v>0</v>
      </c>
      <c r="D153" s="42"/>
      <c r="E153" s="52"/>
    </row>
    <row r="154" spans="1:5" ht="121.5" hidden="1" customHeight="1" x14ac:dyDescent="0.3">
      <c r="A154" s="39" t="s">
        <v>375</v>
      </c>
      <c r="B154" s="40" t="s">
        <v>377</v>
      </c>
      <c r="C154" s="42"/>
      <c r="D154" s="42"/>
      <c r="E154" s="52"/>
    </row>
    <row r="155" spans="1:5" ht="33.75" customHeight="1" x14ac:dyDescent="0.3">
      <c r="A155" s="47" t="s">
        <v>230</v>
      </c>
      <c r="B155" s="35" t="s">
        <v>87</v>
      </c>
      <c r="C155" s="42">
        <f>C156+C158+C160+C162+C164+C166+C168+C170+C172+C174+C176+C178+C180</f>
        <v>36939071.240000002</v>
      </c>
      <c r="D155" s="42">
        <f t="shared" ref="D155:E155" si="26">D156+D158+D160+D162+D164+D166+D168+D170+D172+D174+D176+D178+D180</f>
        <v>27694099</v>
      </c>
      <c r="E155" s="42">
        <f t="shared" si="26"/>
        <v>26737684</v>
      </c>
    </row>
    <row r="156" spans="1:5" ht="32.25" hidden="1" customHeight="1" x14ac:dyDescent="0.3">
      <c r="A156" s="47" t="s">
        <v>97</v>
      </c>
      <c r="B156" s="35" t="s">
        <v>99</v>
      </c>
      <c r="C156" s="42">
        <f>C157</f>
        <v>0</v>
      </c>
      <c r="D156" s="42">
        <f>D157</f>
        <v>0</v>
      </c>
      <c r="E156" s="43"/>
    </row>
    <row r="157" spans="1:5" ht="33.75" hidden="1" customHeight="1" x14ac:dyDescent="0.3">
      <c r="A157" s="47" t="s">
        <v>96</v>
      </c>
      <c r="B157" s="35" t="s">
        <v>98</v>
      </c>
      <c r="C157" s="42"/>
      <c r="D157" s="42">
        <v>0</v>
      </c>
      <c r="E157" s="43"/>
    </row>
    <row r="158" spans="1:5" ht="39" hidden="1" customHeight="1" x14ac:dyDescent="0.3">
      <c r="A158" s="47" t="s">
        <v>128</v>
      </c>
      <c r="B158" s="35" t="s">
        <v>101</v>
      </c>
      <c r="C158" s="42">
        <f>C159</f>
        <v>0</v>
      </c>
      <c r="D158" s="42">
        <f>D159</f>
        <v>0</v>
      </c>
      <c r="E158" s="43"/>
    </row>
    <row r="159" spans="1:5" ht="39" hidden="1" customHeight="1" x14ac:dyDescent="0.3">
      <c r="A159" s="47" t="s">
        <v>127</v>
      </c>
      <c r="B159" s="35" t="s">
        <v>100</v>
      </c>
      <c r="C159" s="42"/>
      <c r="D159" s="42"/>
      <c r="E159" s="43"/>
    </row>
    <row r="160" spans="1:5" ht="31.5" x14ac:dyDescent="0.3">
      <c r="A160" s="47" t="s">
        <v>239</v>
      </c>
      <c r="B160" s="35" t="s">
        <v>237</v>
      </c>
      <c r="C160" s="42">
        <f>C161</f>
        <v>7979649</v>
      </c>
      <c r="D160" s="42">
        <f>D161</f>
        <v>0</v>
      </c>
      <c r="E160" s="42">
        <f>E161</f>
        <v>0</v>
      </c>
    </row>
    <row r="161" spans="1:5" ht="48.75" customHeight="1" x14ac:dyDescent="0.3">
      <c r="A161" s="47" t="s">
        <v>238</v>
      </c>
      <c r="B161" s="35" t="s">
        <v>122</v>
      </c>
      <c r="C161" s="42">
        <v>7979649</v>
      </c>
      <c r="D161" s="42">
        <v>0</v>
      </c>
      <c r="E161" s="43"/>
    </row>
    <row r="162" spans="1:5" ht="56.25" hidden="1" customHeight="1" x14ac:dyDescent="0.3">
      <c r="A162" s="56" t="s">
        <v>324</v>
      </c>
      <c r="B162" s="57" t="s">
        <v>325</v>
      </c>
      <c r="C162" s="42">
        <f>C163</f>
        <v>0</v>
      </c>
      <c r="D162" s="42">
        <f t="shared" ref="D162:E162" si="27">D163</f>
        <v>0</v>
      </c>
      <c r="E162" s="42">
        <f t="shared" si="27"/>
        <v>0</v>
      </c>
    </row>
    <row r="163" spans="1:5" ht="56.25" hidden="1" customHeight="1" x14ac:dyDescent="0.3">
      <c r="A163" s="56" t="s">
        <v>326</v>
      </c>
      <c r="B163" s="57" t="s">
        <v>327</v>
      </c>
      <c r="C163" s="42"/>
      <c r="D163" s="42"/>
      <c r="E163" s="52"/>
    </row>
    <row r="164" spans="1:5" ht="65.25" customHeight="1" x14ac:dyDescent="0.3">
      <c r="A164" s="53" t="s">
        <v>289</v>
      </c>
      <c r="B164" s="35" t="s">
        <v>322</v>
      </c>
      <c r="C164" s="42">
        <f>C165</f>
        <v>0</v>
      </c>
      <c r="D164" s="42">
        <f t="shared" ref="D164:E164" si="28">D165</f>
        <v>0</v>
      </c>
      <c r="E164" s="42">
        <f t="shared" si="28"/>
        <v>2229268</v>
      </c>
    </row>
    <row r="165" spans="1:5" ht="80.25" customHeight="1" x14ac:dyDescent="0.3">
      <c r="A165" s="53" t="s">
        <v>288</v>
      </c>
      <c r="B165" s="35" t="s">
        <v>321</v>
      </c>
      <c r="C165" s="42"/>
      <c r="D165" s="42"/>
      <c r="E165" s="52">
        <v>2229268</v>
      </c>
    </row>
    <row r="166" spans="1:5" ht="67.5" customHeight="1" x14ac:dyDescent="0.3">
      <c r="A166" s="53" t="s">
        <v>380</v>
      </c>
      <c r="B166" s="35" t="s">
        <v>381</v>
      </c>
      <c r="C166" s="42">
        <f>C167</f>
        <v>14158082</v>
      </c>
      <c r="D166" s="42">
        <f t="shared" ref="D166:E166" si="29">D167</f>
        <v>14557574</v>
      </c>
      <c r="E166" s="42">
        <f t="shared" si="29"/>
        <v>15014380</v>
      </c>
    </row>
    <row r="167" spans="1:5" ht="66" customHeight="1" x14ac:dyDescent="0.3">
      <c r="A167" s="53" t="s">
        <v>382</v>
      </c>
      <c r="B167" s="35" t="s">
        <v>383</v>
      </c>
      <c r="C167" s="42">
        <v>14158082</v>
      </c>
      <c r="D167" s="42">
        <v>14557574</v>
      </c>
      <c r="E167" s="52">
        <v>15014380</v>
      </c>
    </row>
    <row r="168" spans="1:5" ht="51" customHeight="1" x14ac:dyDescent="0.3">
      <c r="A168" s="47" t="s">
        <v>284</v>
      </c>
      <c r="B168" s="35" t="s">
        <v>143</v>
      </c>
      <c r="C168" s="42">
        <f>C169</f>
        <v>851064</v>
      </c>
      <c r="D168" s="42">
        <f t="shared" ref="D168:E168" si="30">D169</f>
        <v>1500000</v>
      </c>
      <c r="E168" s="42">
        <f t="shared" si="30"/>
        <v>0</v>
      </c>
    </row>
    <row r="169" spans="1:5" ht="64.5" customHeight="1" x14ac:dyDescent="0.3">
      <c r="A169" s="47" t="s">
        <v>285</v>
      </c>
      <c r="B169" s="35" t="s">
        <v>144</v>
      </c>
      <c r="C169" s="42">
        <v>851064</v>
      </c>
      <c r="D169" s="42">
        <v>1500000</v>
      </c>
      <c r="E169" s="43"/>
    </row>
    <row r="170" spans="1:5" ht="59.25" hidden="1" customHeight="1" x14ac:dyDescent="0.3">
      <c r="A170" s="53" t="s">
        <v>261</v>
      </c>
      <c r="B170" s="35" t="s">
        <v>94</v>
      </c>
      <c r="C170" s="42">
        <f>C171</f>
        <v>0</v>
      </c>
      <c r="D170" s="42">
        <f>D171</f>
        <v>0</v>
      </c>
      <c r="E170" s="42">
        <f>E171</f>
        <v>0</v>
      </c>
    </row>
    <row r="171" spans="1:5" ht="69" hidden="1" customHeight="1" x14ac:dyDescent="0.3">
      <c r="A171" s="47" t="s">
        <v>260</v>
      </c>
      <c r="B171" s="35" t="s">
        <v>95</v>
      </c>
      <c r="C171" s="42"/>
      <c r="D171" s="42"/>
      <c r="E171" s="43"/>
    </row>
    <row r="172" spans="1:5" ht="60" hidden="1" customHeight="1" x14ac:dyDescent="0.3">
      <c r="A172" s="53" t="s">
        <v>256</v>
      </c>
      <c r="B172" s="35" t="s">
        <v>257</v>
      </c>
      <c r="C172" s="42">
        <f>C173</f>
        <v>0</v>
      </c>
      <c r="D172" s="42"/>
      <c r="E172" s="43"/>
    </row>
    <row r="173" spans="1:5" ht="69" hidden="1" customHeight="1" x14ac:dyDescent="0.3">
      <c r="A173" s="47" t="s">
        <v>258</v>
      </c>
      <c r="B173" s="35" t="s">
        <v>259</v>
      </c>
      <c r="C173" s="42"/>
      <c r="D173" s="42"/>
      <c r="E173" s="43"/>
    </row>
    <row r="174" spans="1:5" ht="39" customHeight="1" x14ac:dyDescent="0.3">
      <c r="A174" s="47" t="s">
        <v>252</v>
      </c>
      <c r="B174" s="35" t="s">
        <v>148</v>
      </c>
      <c r="C174" s="42">
        <f>C175</f>
        <v>2189664</v>
      </c>
      <c r="D174" s="42">
        <f>D175</f>
        <v>2189664</v>
      </c>
      <c r="E174" s="42">
        <f>E175</f>
        <v>2189664</v>
      </c>
    </row>
    <row r="175" spans="1:5" ht="36.75" customHeight="1" x14ac:dyDescent="0.3">
      <c r="A175" s="47" t="s">
        <v>253</v>
      </c>
      <c r="B175" s="35" t="s">
        <v>149</v>
      </c>
      <c r="C175" s="42">
        <v>2189664</v>
      </c>
      <c r="D175" s="42">
        <v>2189664</v>
      </c>
      <c r="E175" s="43">
        <v>2189664</v>
      </c>
    </row>
    <row r="176" spans="1:5" ht="26.25" customHeight="1" x14ac:dyDescent="0.3">
      <c r="A176" s="47" t="s">
        <v>255</v>
      </c>
      <c r="B176" s="35" t="s">
        <v>136</v>
      </c>
      <c r="C176" s="42">
        <f>C177</f>
        <v>108696</v>
      </c>
      <c r="D176" s="42">
        <f>D177</f>
        <v>0</v>
      </c>
      <c r="E176" s="42"/>
    </row>
    <row r="177" spans="1:6" ht="38.25" customHeight="1" x14ac:dyDescent="0.3">
      <c r="A177" s="47" t="s">
        <v>254</v>
      </c>
      <c r="B177" s="35" t="s">
        <v>135</v>
      </c>
      <c r="C177" s="42">
        <v>108696</v>
      </c>
      <c r="D177" s="42"/>
      <c r="E177" s="43"/>
    </row>
    <row r="178" spans="1:6" ht="54" hidden="1" customHeight="1" x14ac:dyDescent="0.3">
      <c r="A178" s="53" t="s">
        <v>380</v>
      </c>
      <c r="B178" s="35" t="s">
        <v>381</v>
      </c>
      <c r="C178" s="42">
        <f>C179</f>
        <v>0</v>
      </c>
      <c r="D178" s="42">
        <f>D179</f>
        <v>0</v>
      </c>
      <c r="E178" s="43"/>
    </row>
    <row r="179" spans="1:6" ht="74.25" hidden="1" customHeight="1" x14ac:dyDescent="0.3">
      <c r="A179" s="53" t="s">
        <v>382</v>
      </c>
      <c r="B179" s="35" t="s">
        <v>383</v>
      </c>
      <c r="C179" s="42"/>
      <c r="D179" s="42"/>
      <c r="E179" s="43"/>
    </row>
    <row r="180" spans="1:6" ht="21.75" customHeight="1" x14ac:dyDescent="0.3">
      <c r="A180" s="53" t="s">
        <v>287</v>
      </c>
      <c r="B180" s="35" t="s">
        <v>88</v>
      </c>
      <c r="C180" s="42">
        <f>C181</f>
        <v>11651916.24</v>
      </c>
      <c r="D180" s="42">
        <f>D181</f>
        <v>9446861</v>
      </c>
      <c r="E180" s="42">
        <f>E181</f>
        <v>7304372</v>
      </c>
    </row>
    <row r="181" spans="1:6" ht="25.5" customHeight="1" x14ac:dyDescent="0.3">
      <c r="A181" s="53" t="s">
        <v>286</v>
      </c>
      <c r="B181" s="35" t="s">
        <v>89</v>
      </c>
      <c r="C181" s="42">
        <v>11651916.24</v>
      </c>
      <c r="D181" s="42">
        <v>9446861</v>
      </c>
      <c r="E181" s="43">
        <v>7304372</v>
      </c>
    </row>
    <row r="182" spans="1:6" s="23" customFormat="1" ht="37.5" customHeight="1" x14ac:dyDescent="0.3">
      <c r="A182" s="58" t="s">
        <v>229</v>
      </c>
      <c r="B182" s="34" t="s">
        <v>110</v>
      </c>
      <c r="C182" s="59">
        <f>C183+C185+C187+C189+C191+C193+C195+C199+C201+C203</f>
        <v>260334267.88000003</v>
      </c>
      <c r="D182" s="59">
        <f>D183+D185+D187+D189+D191+D193+D199+D201+D203</f>
        <v>243333855.37</v>
      </c>
      <c r="E182" s="59">
        <f>E183+E185+E187+E189+E191+E193+E199+E201+E203</f>
        <v>242925776.40000001</v>
      </c>
      <c r="F182" s="22"/>
    </row>
    <row r="183" spans="1:6" s="23" customFormat="1" ht="35.25" customHeight="1" x14ac:dyDescent="0.3">
      <c r="A183" s="58" t="s">
        <v>228</v>
      </c>
      <c r="B183" s="34" t="s">
        <v>71</v>
      </c>
      <c r="C183" s="59">
        <f>C184</f>
        <v>239426732.80000001</v>
      </c>
      <c r="D183" s="59">
        <f t="shared" ref="D183:E183" si="31">D184</f>
        <v>222866613.58000001</v>
      </c>
      <c r="E183" s="59">
        <f t="shared" si="31"/>
        <v>222360518.41</v>
      </c>
      <c r="F183" s="22"/>
    </row>
    <row r="184" spans="1:6" s="23" customFormat="1" ht="47.25" x14ac:dyDescent="0.3">
      <c r="A184" s="58" t="s">
        <v>227</v>
      </c>
      <c r="B184" s="34" t="s">
        <v>123</v>
      </c>
      <c r="C184" s="59">
        <v>239426732.80000001</v>
      </c>
      <c r="D184" s="59">
        <v>222866613.58000001</v>
      </c>
      <c r="E184" s="59">
        <v>222360518.41</v>
      </c>
      <c r="F184" s="22"/>
    </row>
    <row r="185" spans="1:6" s="23" customFormat="1" ht="81" customHeight="1" x14ac:dyDescent="0.3">
      <c r="A185" s="58" t="s">
        <v>226</v>
      </c>
      <c r="B185" s="34" t="s">
        <v>108</v>
      </c>
      <c r="C185" s="59">
        <f>C186</f>
        <v>3075475</v>
      </c>
      <c r="D185" s="59">
        <f>D186</f>
        <v>3075475</v>
      </c>
      <c r="E185" s="59">
        <f>E186</f>
        <v>3075475</v>
      </c>
      <c r="F185" s="22"/>
    </row>
    <row r="186" spans="1:6" s="23" customFormat="1" ht="81" customHeight="1" x14ac:dyDescent="0.3">
      <c r="A186" s="58" t="s">
        <v>225</v>
      </c>
      <c r="B186" s="34" t="s">
        <v>109</v>
      </c>
      <c r="C186" s="59">
        <v>3075475</v>
      </c>
      <c r="D186" s="60">
        <v>3075475</v>
      </c>
      <c r="E186" s="61">
        <v>3075475</v>
      </c>
      <c r="F186" s="22"/>
    </row>
    <row r="187" spans="1:6" s="23" customFormat="1" ht="68.25" customHeight="1" x14ac:dyDescent="0.3">
      <c r="A187" s="58" t="s">
        <v>224</v>
      </c>
      <c r="B187" s="34" t="s">
        <v>106</v>
      </c>
      <c r="C187" s="59">
        <f>C188</f>
        <v>16216992</v>
      </c>
      <c r="D187" s="59">
        <f>D188</f>
        <v>16216992</v>
      </c>
      <c r="E187" s="59">
        <f>E188</f>
        <v>16216992</v>
      </c>
      <c r="F187" s="22"/>
    </row>
    <row r="188" spans="1:6" s="23" customFormat="1" ht="65.25" customHeight="1" x14ac:dyDescent="0.3">
      <c r="A188" s="58" t="s">
        <v>223</v>
      </c>
      <c r="B188" s="34" t="s">
        <v>107</v>
      </c>
      <c r="C188" s="59">
        <v>16216992</v>
      </c>
      <c r="D188" s="59">
        <v>16216992</v>
      </c>
      <c r="E188" s="61">
        <v>16216992</v>
      </c>
      <c r="F188" s="22"/>
    </row>
    <row r="189" spans="1:6" s="23" customFormat="1" ht="37.5" customHeight="1" x14ac:dyDescent="0.3">
      <c r="A189" s="62" t="s">
        <v>222</v>
      </c>
      <c r="B189" s="34" t="s">
        <v>124</v>
      </c>
      <c r="C189" s="59">
        <f>C190</f>
        <v>755104</v>
      </c>
      <c r="D189" s="59">
        <f>D190</f>
        <v>762657</v>
      </c>
      <c r="E189" s="59">
        <f>E190</f>
        <v>791808</v>
      </c>
      <c r="F189" s="22"/>
    </row>
    <row r="190" spans="1:6" s="23" customFormat="1" ht="53.25" customHeight="1" x14ac:dyDescent="0.3">
      <c r="A190" s="58" t="s">
        <v>236</v>
      </c>
      <c r="B190" s="34" t="s">
        <v>125</v>
      </c>
      <c r="C190" s="59">
        <v>755104</v>
      </c>
      <c r="D190" s="59">
        <v>762657</v>
      </c>
      <c r="E190" s="61">
        <v>791808</v>
      </c>
      <c r="F190" s="22"/>
    </row>
    <row r="191" spans="1:6" s="23" customFormat="1" ht="69.75" customHeight="1" x14ac:dyDescent="0.3">
      <c r="A191" s="62" t="s">
        <v>221</v>
      </c>
      <c r="B191" s="34" t="s">
        <v>145</v>
      </c>
      <c r="C191" s="59">
        <f>C192</f>
        <v>11681</v>
      </c>
      <c r="D191" s="59">
        <f>D192</f>
        <v>85550</v>
      </c>
      <c r="E191" s="59">
        <f>E192</f>
        <v>4468</v>
      </c>
      <c r="F191" s="22"/>
    </row>
    <row r="192" spans="1:6" s="23" customFormat="1" ht="64.5" customHeight="1" x14ac:dyDescent="0.3">
      <c r="A192" s="62" t="s">
        <v>220</v>
      </c>
      <c r="B192" s="34" t="s">
        <v>146</v>
      </c>
      <c r="C192" s="59">
        <v>11681</v>
      </c>
      <c r="D192" s="59">
        <v>85550</v>
      </c>
      <c r="E192" s="61">
        <v>4468</v>
      </c>
      <c r="F192" s="22"/>
    </row>
    <row r="193" spans="1:6" s="23" customFormat="1" ht="50.25" customHeight="1" x14ac:dyDescent="0.3">
      <c r="A193" s="62" t="s">
        <v>219</v>
      </c>
      <c r="B193" s="34" t="s">
        <v>70</v>
      </c>
      <c r="C193" s="59">
        <f>C194</f>
        <v>333170.08</v>
      </c>
      <c r="D193" s="59">
        <f>D194</f>
        <v>326567.78999999998</v>
      </c>
      <c r="E193" s="59">
        <f>E194</f>
        <v>476514.99</v>
      </c>
      <c r="F193" s="22"/>
    </row>
    <row r="194" spans="1:6" s="23" customFormat="1" ht="51.75" customHeight="1" x14ac:dyDescent="0.3">
      <c r="A194" s="62" t="s">
        <v>218</v>
      </c>
      <c r="B194" s="34" t="s">
        <v>126</v>
      </c>
      <c r="C194" s="59">
        <v>333170.08</v>
      </c>
      <c r="D194" s="59">
        <v>326567.78999999998</v>
      </c>
      <c r="E194" s="61">
        <v>476514.99</v>
      </c>
      <c r="F194" s="22"/>
    </row>
    <row r="195" spans="1:6" s="23" customFormat="1" ht="38.25" customHeight="1" x14ac:dyDescent="0.3">
      <c r="A195" s="62" t="s">
        <v>332</v>
      </c>
      <c r="B195" s="34" t="s">
        <v>333</v>
      </c>
      <c r="C195" s="59">
        <f>C196</f>
        <v>515113</v>
      </c>
      <c r="D195" s="60"/>
      <c r="E195" s="61"/>
      <c r="F195" s="22"/>
    </row>
    <row r="196" spans="1:6" s="23" customFormat="1" ht="39" customHeight="1" x14ac:dyDescent="0.3">
      <c r="A196" s="62" t="s">
        <v>334</v>
      </c>
      <c r="B196" s="34" t="s">
        <v>335</v>
      </c>
      <c r="C196" s="59">
        <v>515113</v>
      </c>
      <c r="D196" s="59"/>
      <c r="E196" s="61"/>
      <c r="F196" s="22"/>
    </row>
    <row r="197" spans="1:6" s="23" customFormat="1" ht="47.25" hidden="1" x14ac:dyDescent="0.3">
      <c r="A197" s="62" t="s">
        <v>72</v>
      </c>
      <c r="B197" s="34" t="s">
        <v>73</v>
      </c>
      <c r="C197" s="59"/>
      <c r="D197" s="59"/>
      <c r="E197" s="61"/>
      <c r="F197" s="22"/>
    </row>
    <row r="198" spans="1:6" s="23" customFormat="1" ht="47.25" hidden="1" x14ac:dyDescent="0.3">
      <c r="A198" s="62" t="s">
        <v>74</v>
      </c>
      <c r="B198" s="34" t="s">
        <v>75</v>
      </c>
      <c r="C198" s="59"/>
      <c r="D198" s="59"/>
      <c r="E198" s="61"/>
      <c r="F198" s="22"/>
    </row>
    <row r="199" spans="1:6" s="23" customFormat="1" ht="86.25" hidden="1" customHeight="1" x14ac:dyDescent="0.3">
      <c r="A199" s="62" t="s">
        <v>76</v>
      </c>
      <c r="B199" s="34" t="s">
        <v>108</v>
      </c>
      <c r="C199" s="59">
        <f>C200</f>
        <v>0</v>
      </c>
      <c r="D199" s="59">
        <f>D200</f>
        <v>0</v>
      </c>
      <c r="E199" s="61"/>
      <c r="F199" s="22"/>
    </row>
    <row r="200" spans="1:6" s="23" customFormat="1" ht="102" hidden="1" customHeight="1" x14ac:dyDescent="0.3">
      <c r="A200" s="62" t="s">
        <v>77</v>
      </c>
      <c r="B200" s="34" t="s">
        <v>109</v>
      </c>
      <c r="C200" s="59"/>
      <c r="D200" s="59"/>
      <c r="E200" s="61"/>
      <c r="F200" s="22"/>
    </row>
    <row r="201" spans="1:6" s="23" customFormat="1" ht="86.25" hidden="1" customHeight="1" x14ac:dyDescent="0.3">
      <c r="A201" s="62" t="s">
        <v>78</v>
      </c>
      <c r="B201" s="34" t="s">
        <v>106</v>
      </c>
      <c r="C201" s="59">
        <f>C202</f>
        <v>0</v>
      </c>
      <c r="D201" s="59">
        <f>D202</f>
        <v>0</v>
      </c>
      <c r="E201" s="61"/>
      <c r="F201" s="22"/>
    </row>
    <row r="202" spans="1:6" s="23" customFormat="1" ht="86.25" hidden="1" customHeight="1" x14ac:dyDescent="0.3">
      <c r="A202" s="62" t="s">
        <v>79</v>
      </c>
      <c r="B202" s="34" t="s">
        <v>107</v>
      </c>
      <c r="C202" s="59"/>
      <c r="D202" s="60">
        <v>0</v>
      </c>
      <c r="E202" s="61"/>
      <c r="F202" s="22"/>
    </row>
    <row r="203" spans="1:6" s="23" customFormat="1" ht="39" hidden="1" customHeight="1" x14ac:dyDescent="0.3">
      <c r="A203" s="62" t="s">
        <v>102</v>
      </c>
      <c r="B203" s="34" t="s">
        <v>104</v>
      </c>
      <c r="C203" s="59">
        <f>C204</f>
        <v>0</v>
      </c>
      <c r="D203" s="59">
        <f>D204</f>
        <v>0</v>
      </c>
      <c r="E203" s="61"/>
      <c r="F203" s="22"/>
    </row>
    <row r="204" spans="1:6" s="23" customFormat="1" ht="54" hidden="1" customHeight="1" x14ac:dyDescent="0.3">
      <c r="A204" s="62" t="s">
        <v>103</v>
      </c>
      <c r="B204" s="34" t="s">
        <v>105</v>
      </c>
      <c r="C204" s="59"/>
      <c r="D204" s="59">
        <v>0</v>
      </c>
      <c r="E204" s="61"/>
      <c r="F204" s="22"/>
    </row>
    <row r="205" spans="1:6" s="23" customFormat="1" hidden="1" x14ac:dyDescent="0.3">
      <c r="A205" s="62" t="s">
        <v>80</v>
      </c>
      <c r="B205" s="34" t="s">
        <v>81</v>
      </c>
      <c r="C205" s="59"/>
      <c r="D205" s="59"/>
      <c r="E205" s="61"/>
      <c r="F205" s="22"/>
    </row>
    <row r="206" spans="1:6" s="23" customFormat="1" hidden="1" x14ac:dyDescent="0.3">
      <c r="A206" s="62" t="s">
        <v>82</v>
      </c>
      <c r="B206" s="34" t="s">
        <v>83</v>
      </c>
      <c r="C206" s="59"/>
      <c r="D206" s="60"/>
      <c r="E206" s="61"/>
      <c r="F206" s="22"/>
    </row>
    <row r="207" spans="1:6" s="23" customFormat="1" x14ac:dyDescent="0.3">
      <c r="A207" s="58" t="s">
        <v>217</v>
      </c>
      <c r="B207" s="34" t="s">
        <v>84</v>
      </c>
      <c r="C207" s="59">
        <f>C208+C210+C212</f>
        <v>22423594.600000001</v>
      </c>
      <c r="D207" s="59">
        <f>D208+D210+D212</f>
        <v>22423594.600000001</v>
      </c>
      <c r="E207" s="59">
        <f>E208+E210+E212</f>
        <v>22423594.600000001</v>
      </c>
      <c r="F207" s="22"/>
    </row>
    <row r="208" spans="1:6" s="23" customFormat="1" ht="63" customHeight="1" x14ac:dyDescent="0.3">
      <c r="A208" s="58" t="s">
        <v>216</v>
      </c>
      <c r="B208" s="34" t="s">
        <v>85</v>
      </c>
      <c r="C208" s="59">
        <f>C209</f>
        <v>7424554.5999999996</v>
      </c>
      <c r="D208" s="59">
        <f>D209</f>
        <v>7424554.5999999996</v>
      </c>
      <c r="E208" s="59">
        <f>E209</f>
        <v>7424554.5999999996</v>
      </c>
      <c r="F208" s="22"/>
    </row>
    <row r="209" spans="1:8" s="23" customFormat="1" ht="85.5" customHeight="1" x14ac:dyDescent="0.3">
      <c r="A209" s="58" t="s">
        <v>215</v>
      </c>
      <c r="B209" s="34" t="s">
        <v>86</v>
      </c>
      <c r="C209" s="59">
        <v>7424554.5999999996</v>
      </c>
      <c r="D209" s="59">
        <v>7424554.5999999996</v>
      </c>
      <c r="E209" s="59">
        <v>7424554.5999999996</v>
      </c>
      <c r="F209" s="22"/>
    </row>
    <row r="210" spans="1:8" s="23" customFormat="1" ht="67.5" customHeight="1" x14ac:dyDescent="0.3">
      <c r="A210" s="58" t="s">
        <v>370</v>
      </c>
      <c r="B210" s="34" t="s">
        <v>371</v>
      </c>
      <c r="C210" s="59">
        <f>C211</f>
        <v>14999040</v>
      </c>
      <c r="D210" s="59">
        <f t="shared" ref="D210:E210" si="32">D211</f>
        <v>14999040</v>
      </c>
      <c r="E210" s="59">
        <f t="shared" si="32"/>
        <v>14999040</v>
      </c>
      <c r="F210" s="22"/>
    </row>
    <row r="211" spans="1:8" s="23" customFormat="1" ht="68.25" customHeight="1" x14ac:dyDescent="0.3">
      <c r="A211" s="58" t="s">
        <v>372</v>
      </c>
      <c r="B211" s="34" t="s">
        <v>373</v>
      </c>
      <c r="C211" s="59">
        <v>14999040</v>
      </c>
      <c r="D211" s="59">
        <v>14999040</v>
      </c>
      <c r="E211" s="61">
        <v>14999040</v>
      </c>
      <c r="F211" s="22"/>
    </row>
    <row r="212" spans="1:8" s="23" customFormat="1" ht="31.5" hidden="1" x14ac:dyDescent="0.3">
      <c r="A212" s="62" t="s">
        <v>384</v>
      </c>
      <c r="B212" s="34" t="s">
        <v>385</v>
      </c>
      <c r="C212" s="59">
        <f>C213</f>
        <v>0</v>
      </c>
      <c r="D212" s="59">
        <f>D213</f>
        <v>0</v>
      </c>
      <c r="E212" s="61"/>
      <c r="F212" s="22"/>
    </row>
    <row r="213" spans="1:8" s="23" customFormat="1" ht="33.75" hidden="1" customHeight="1" x14ac:dyDescent="0.3">
      <c r="A213" s="62" t="s">
        <v>386</v>
      </c>
      <c r="B213" s="34" t="s">
        <v>387</v>
      </c>
      <c r="C213" s="59"/>
      <c r="D213" s="59"/>
      <c r="E213" s="61"/>
      <c r="F213" s="22"/>
    </row>
    <row r="214" spans="1:8" s="23" customFormat="1" ht="21.75" hidden="1" customHeight="1" x14ac:dyDescent="0.3">
      <c r="A214" s="58" t="s">
        <v>151</v>
      </c>
      <c r="B214" s="34" t="s">
        <v>129</v>
      </c>
      <c r="C214" s="59">
        <f>C215</f>
        <v>0</v>
      </c>
      <c r="D214" s="59">
        <f>D215</f>
        <v>0</v>
      </c>
      <c r="E214" s="61">
        <v>0</v>
      </c>
      <c r="F214" s="22"/>
    </row>
    <row r="215" spans="1:8" s="23" customFormat="1" ht="36.75" hidden="1" customHeight="1" x14ac:dyDescent="0.3">
      <c r="A215" s="58" t="s">
        <v>152</v>
      </c>
      <c r="B215" s="34" t="s">
        <v>130</v>
      </c>
      <c r="C215" s="59">
        <f>C216</f>
        <v>0</v>
      </c>
      <c r="D215" s="59">
        <f>D216</f>
        <v>0</v>
      </c>
      <c r="E215" s="61"/>
      <c r="F215" s="22"/>
    </row>
    <row r="216" spans="1:8" s="23" customFormat="1" ht="36.75" hidden="1" customHeight="1" x14ac:dyDescent="0.3">
      <c r="A216" s="58" t="s">
        <v>153</v>
      </c>
      <c r="B216" s="34" t="s">
        <v>130</v>
      </c>
      <c r="C216" s="59"/>
      <c r="D216" s="59"/>
      <c r="E216" s="61"/>
      <c r="F216" s="22"/>
    </row>
    <row r="217" spans="1:8" s="23" customFormat="1" ht="47.25" hidden="1" x14ac:dyDescent="0.3">
      <c r="A217" s="58" t="s">
        <v>251</v>
      </c>
      <c r="B217" s="34" t="s">
        <v>91</v>
      </c>
      <c r="C217" s="59">
        <f>C218</f>
        <v>0</v>
      </c>
      <c r="D217" s="59">
        <f>D218</f>
        <v>0</v>
      </c>
      <c r="E217" s="61"/>
      <c r="F217" s="22"/>
    </row>
    <row r="218" spans="1:8" s="23" customFormat="1" ht="69" hidden="1" customHeight="1" x14ac:dyDescent="0.3">
      <c r="A218" s="58" t="s">
        <v>248</v>
      </c>
      <c r="B218" s="34" t="s">
        <v>90</v>
      </c>
      <c r="C218" s="59">
        <f>C219</f>
        <v>0</v>
      </c>
      <c r="D218" s="59">
        <f>D219</f>
        <v>0</v>
      </c>
      <c r="E218" s="61"/>
      <c r="F218" s="22"/>
    </row>
    <row r="219" spans="1:8" s="23" customFormat="1" ht="69" hidden="1" customHeight="1" x14ac:dyDescent="0.3">
      <c r="A219" s="58" t="s">
        <v>249</v>
      </c>
      <c r="B219" s="34" t="s">
        <v>250</v>
      </c>
      <c r="C219" s="59"/>
      <c r="D219" s="59"/>
      <c r="E219" s="61"/>
      <c r="F219" s="22"/>
    </row>
    <row r="220" spans="1:8" s="26" customFormat="1" x14ac:dyDescent="0.3">
      <c r="A220" s="63"/>
      <c r="B220" s="64" t="s">
        <v>39</v>
      </c>
      <c r="C220" s="65">
        <f>SUM(C23+C146)</f>
        <v>555631596.72000003</v>
      </c>
      <c r="D220" s="66">
        <f>SUM(D23+D146)</f>
        <v>515163848.97000003</v>
      </c>
      <c r="E220" s="66">
        <f>SUM(E23+E146)</f>
        <v>488335155</v>
      </c>
      <c r="F220" s="24"/>
      <c r="G220" s="25"/>
      <c r="H220" s="25"/>
    </row>
    <row r="221" spans="1:8" s="23" customFormat="1" x14ac:dyDescent="0.3">
      <c r="A221" s="27"/>
      <c r="B221" s="28"/>
      <c r="C221" s="29"/>
      <c r="D221" s="29"/>
      <c r="E221" s="22"/>
      <c r="F221" s="22"/>
    </row>
    <row r="225" spans="1:2" x14ac:dyDescent="0.3">
      <c r="A225" s="68"/>
      <c r="B225" s="68"/>
    </row>
  </sheetData>
  <mergeCells count="18">
    <mergeCell ref="C1:E1"/>
    <mergeCell ref="C2:E2"/>
    <mergeCell ref="C8:E8"/>
    <mergeCell ref="C14:E14"/>
    <mergeCell ref="C10:E10"/>
    <mergeCell ref="C11:F11"/>
    <mergeCell ref="A13:E13"/>
    <mergeCell ref="C5:G5"/>
    <mergeCell ref="C6:G6"/>
    <mergeCell ref="C7:E7"/>
    <mergeCell ref="A225:B225"/>
    <mergeCell ref="C20:C22"/>
    <mergeCell ref="D20:D22"/>
    <mergeCell ref="E20:E22"/>
    <mergeCell ref="A17:E17"/>
    <mergeCell ref="A20:A22"/>
    <mergeCell ref="B20:B22"/>
    <mergeCell ref="A18:E18"/>
  </mergeCells>
  <printOptions gridLinesSet="0"/>
  <pageMargins left="0.6692913385826772" right="0.19685039370078741" top="0.39370078740157483" bottom="0.39370078740157483" header="0" footer="0"/>
  <pageSetup paperSize="9" scale="64" fitToHeight="0" pageOrder="overThenDown" orientation="portrait" r:id="rId1"/>
  <headerFooter alignWithMargins="0"/>
  <rowBreaks count="7" manualBreakCount="7">
    <brk id="36" max="4" man="1"/>
    <brk id="66" max="4" man="1"/>
    <brk id="99" max="4" man="1"/>
    <brk id="119" max="4" man="1"/>
    <brk id="134" max="4" man="1"/>
    <brk id="166" max="4" man="1"/>
    <brk id="19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2021-07-21T06:32:56Z</cp:lastPrinted>
  <dcterms:created xsi:type="dcterms:W3CDTF">1999-06-18T11:49:53Z</dcterms:created>
  <dcterms:modified xsi:type="dcterms:W3CDTF">2021-09-01T09:33:14Z</dcterms:modified>
</cp:coreProperties>
</file>